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310"/>
  </bookViews>
  <sheets>
    <sheet name="DM 2021 ...)" sheetId="1" r:id="rId1"/>
  </sheets>
  <definedNames>
    <definedName name="_xlnm._FilterDatabase" localSheetId="0" hidden="1">'DM 2021 ...)'!#REF!</definedName>
    <definedName name="_xlnm.Print_Area" localSheetId="0">'DM 2021 ...)'!$A$1:$BS$348</definedName>
    <definedName name="_xlnm.Print_Titles" localSheetId="0">'DM 2021 ...)'!$6:$7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14" i="1" l="1"/>
  <c r="CJ314" i="1" s="1"/>
  <c r="CK314" i="1" s="1"/>
  <c r="Y314" i="1"/>
  <c r="F314" i="1"/>
  <c r="E314" i="1"/>
  <c r="J89" i="1"/>
  <c r="CK13" i="1"/>
  <c r="CK14" i="1"/>
  <c r="CK15" i="1"/>
  <c r="CK16" i="1"/>
  <c r="CK17" i="1"/>
  <c r="CK18" i="1"/>
  <c r="CK19" i="1"/>
  <c r="CK20" i="1"/>
  <c r="CK21" i="1"/>
  <c r="CK22" i="1"/>
  <c r="CK23" i="1"/>
  <c r="CK24" i="1"/>
  <c r="CK29" i="1"/>
  <c r="CK30" i="1"/>
  <c r="CK31" i="1"/>
  <c r="CK32" i="1"/>
  <c r="CK33" i="1"/>
  <c r="CK35" i="1"/>
  <c r="CK36" i="1"/>
  <c r="CK37" i="1"/>
  <c r="CK38" i="1"/>
  <c r="CK39" i="1"/>
  <c r="CK40" i="1"/>
  <c r="CK41" i="1"/>
  <c r="CK42" i="1"/>
  <c r="CK43" i="1"/>
  <c r="CK44" i="1"/>
  <c r="CK45" i="1"/>
  <c r="CK46" i="1"/>
  <c r="CK47" i="1"/>
  <c r="CK48" i="1"/>
  <c r="CK49" i="1"/>
  <c r="CK50" i="1"/>
  <c r="CK51" i="1"/>
  <c r="CK52" i="1"/>
  <c r="CK53" i="1"/>
  <c r="CK54" i="1"/>
  <c r="CK55" i="1"/>
  <c r="CK56" i="1"/>
  <c r="CK57" i="1"/>
  <c r="CK58" i="1"/>
  <c r="CK59" i="1"/>
  <c r="CK60" i="1"/>
  <c r="CK61" i="1"/>
  <c r="CK62" i="1"/>
  <c r="CK63" i="1"/>
  <c r="CK64" i="1"/>
  <c r="CK65" i="1"/>
  <c r="CK66" i="1"/>
  <c r="CK68" i="1"/>
  <c r="CK69" i="1"/>
  <c r="CK70" i="1"/>
  <c r="CK71" i="1"/>
  <c r="CK72" i="1"/>
  <c r="CK73" i="1"/>
  <c r="CK74" i="1"/>
  <c r="CK75" i="1"/>
  <c r="CK76" i="1"/>
  <c r="CK77" i="1"/>
  <c r="CK78" i="1"/>
  <c r="CK79" i="1"/>
  <c r="CK80" i="1"/>
  <c r="CK81" i="1"/>
  <c r="CK82" i="1"/>
  <c r="CK83" i="1"/>
  <c r="CK84" i="1"/>
  <c r="CK85" i="1"/>
  <c r="CK86" i="1"/>
  <c r="CK87" i="1"/>
  <c r="CK88" i="1"/>
  <c r="CK91" i="1"/>
  <c r="CK92" i="1"/>
  <c r="CK93" i="1"/>
  <c r="CK94" i="1"/>
  <c r="CK95" i="1"/>
  <c r="CK96" i="1"/>
  <c r="CK97" i="1"/>
  <c r="CK98" i="1"/>
  <c r="CK99" i="1"/>
  <c r="CK100" i="1"/>
  <c r="CK101" i="1"/>
  <c r="CK102" i="1"/>
  <c r="CK103" i="1"/>
  <c r="CK104" i="1"/>
  <c r="CK105" i="1"/>
  <c r="CK106" i="1"/>
  <c r="CK107" i="1"/>
  <c r="CK108" i="1"/>
  <c r="CK109" i="1"/>
  <c r="CK110" i="1"/>
  <c r="CK111" i="1"/>
  <c r="CK112" i="1"/>
  <c r="CK113" i="1"/>
  <c r="CK114" i="1"/>
  <c r="CK115" i="1"/>
  <c r="CK116" i="1"/>
  <c r="CK117" i="1"/>
  <c r="CK118" i="1"/>
  <c r="CK119" i="1"/>
  <c r="CK120" i="1"/>
  <c r="CK121" i="1"/>
  <c r="CK122" i="1"/>
  <c r="CK123" i="1"/>
  <c r="CK124" i="1"/>
  <c r="CK125" i="1"/>
  <c r="CK126" i="1"/>
  <c r="CK127" i="1"/>
  <c r="CK128" i="1"/>
  <c r="CK129" i="1"/>
  <c r="CK130" i="1"/>
  <c r="CK131" i="1"/>
  <c r="CK132" i="1"/>
  <c r="CK133" i="1"/>
  <c r="CK134" i="1"/>
  <c r="CK135" i="1"/>
  <c r="CK136" i="1"/>
  <c r="CK137" i="1"/>
  <c r="CK138" i="1"/>
  <c r="CK139" i="1"/>
  <c r="CK140" i="1"/>
  <c r="CK141" i="1"/>
  <c r="CK142" i="1"/>
  <c r="CK143" i="1"/>
  <c r="CK144" i="1"/>
  <c r="CK145" i="1"/>
  <c r="CK146" i="1"/>
  <c r="CK147" i="1"/>
  <c r="CK148" i="1"/>
  <c r="CK149" i="1"/>
  <c r="CK150" i="1"/>
  <c r="CK151" i="1"/>
  <c r="CK152" i="1"/>
  <c r="CK153" i="1"/>
  <c r="CK154" i="1"/>
  <c r="CK155" i="1"/>
  <c r="CK156" i="1"/>
  <c r="CK157" i="1"/>
  <c r="CK158" i="1"/>
  <c r="CK159" i="1"/>
  <c r="CK160" i="1"/>
  <c r="CK161" i="1"/>
  <c r="CK162" i="1"/>
  <c r="CK163" i="1"/>
  <c r="CK164" i="1"/>
  <c r="CK165" i="1"/>
  <c r="CK166" i="1"/>
  <c r="CK167" i="1"/>
  <c r="CK168" i="1"/>
  <c r="CK169" i="1"/>
  <c r="CK170" i="1"/>
  <c r="CK171" i="1"/>
  <c r="CK172" i="1"/>
  <c r="CK173" i="1"/>
  <c r="CK174" i="1"/>
  <c r="CK175" i="1"/>
  <c r="CK176" i="1"/>
  <c r="CK177" i="1"/>
  <c r="CK178" i="1"/>
  <c r="CK179" i="1"/>
  <c r="CK180" i="1"/>
  <c r="CK181" i="1"/>
  <c r="CK182" i="1"/>
  <c r="CK183" i="1"/>
  <c r="CK184" i="1"/>
  <c r="CK185" i="1"/>
  <c r="CK186" i="1"/>
  <c r="CK187" i="1"/>
  <c r="CK188" i="1"/>
  <c r="CK189" i="1"/>
  <c r="CK190" i="1"/>
  <c r="CK191" i="1"/>
  <c r="CK192" i="1"/>
  <c r="CK193" i="1"/>
  <c r="CK194" i="1"/>
  <c r="CK195" i="1"/>
  <c r="CK196" i="1"/>
  <c r="CK197" i="1"/>
  <c r="CK198" i="1"/>
  <c r="CK199" i="1"/>
  <c r="CK200" i="1"/>
  <c r="CK201" i="1"/>
  <c r="CK202" i="1"/>
  <c r="CK203" i="1"/>
  <c r="CK204" i="1"/>
  <c r="CK205" i="1"/>
  <c r="CK206" i="1"/>
  <c r="CK207" i="1"/>
  <c r="CK208" i="1"/>
  <c r="CK209" i="1"/>
  <c r="CK210" i="1"/>
  <c r="CK211" i="1"/>
  <c r="CK212" i="1"/>
  <c r="CK213" i="1"/>
  <c r="CK214" i="1"/>
  <c r="CK215" i="1"/>
  <c r="CK216" i="1"/>
  <c r="CK217" i="1"/>
  <c r="CK218" i="1"/>
  <c r="CK219" i="1"/>
  <c r="CK220" i="1"/>
  <c r="CK221" i="1"/>
  <c r="CK222" i="1"/>
  <c r="CK223" i="1"/>
  <c r="CK224" i="1"/>
  <c r="CK225" i="1"/>
  <c r="CK226" i="1"/>
  <c r="CK227" i="1"/>
  <c r="CK228" i="1"/>
  <c r="CK229" i="1"/>
  <c r="CK230" i="1"/>
  <c r="CK231" i="1"/>
  <c r="CK232" i="1"/>
  <c r="CK233" i="1"/>
  <c r="CK234" i="1"/>
  <c r="CK235" i="1"/>
  <c r="CK236" i="1"/>
  <c r="CK237" i="1"/>
  <c r="CK238" i="1"/>
  <c r="CK239" i="1"/>
  <c r="CK240" i="1"/>
  <c r="CK241" i="1"/>
  <c r="CK242" i="1"/>
  <c r="CK243" i="1"/>
  <c r="CK244" i="1"/>
  <c r="CK245" i="1"/>
  <c r="CK246" i="1"/>
  <c r="CK247" i="1"/>
  <c r="CK248" i="1"/>
  <c r="CK249" i="1"/>
  <c r="CK250" i="1"/>
  <c r="CK251" i="1"/>
  <c r="CK252" i="1"/>
  <c r="CK253" i="1"/>
  <c r="CK254" i="1"/>
  <c r="CK255" i="1"/>
  <c r="CK256" i="1"/>
  <c r="CK257" i="1"/>
  <c r="CK258" i="1"/>
  <c r="CK259" i="1"/>
  <c r="CK260" i="1"/>
  <c r="CK261" i="1"/>
  <c r="CK262" i="1"/>
  <c r="CK263" i="1"/>
  <c r="CK264" i="1"/>
  <c r="CK265" i="1"/>
  <c r="CK266" i="1"/>
  <c r="CK267" i="1"/>
  <c r="CK268" i="1"/>
  <c r="CK269" i="1"/>
  <c r="CK270" i="1"/>
  <c r="CK272" i="1"/>
  <c r="CK273" i="1"/>
  <c r="CK274" i="1"/>
  <c r="CK275" i="1"/>
  <c r="CK276" i="1"/>
  <c r="CK277" i="1"/>
  <c r="CK278" i="1"/>
  <c r="CK279" i="1"/>
  <c r="CK280" i="1"/>
  <c r="CK281" i="1"/>
  <c r="CK282" i="1"/>
  <c r="CK283" i="1"/>
  <c r="CK284" i="1"/>
  <c r="CK285" i="1"/>
  <c r="CK286" i="1"/>
  <c r="CK287" i="1"/>
  <c r="CK288" i="1"/>
  <c r="CK289" i="1"/>
  <c r="CK290" i="1"/>
  <c r="CK291" i="1"/>
  <c r="CK292" i="1"/>
  <c r="CK293" i="1"/>
  <c r="CK294" i="1"/>
  <c r="CK295" i="1"/>
  <c r="CK296" i="1"/>
  <c r="CK297" i="1"/>
  <c r="CK298" i="1"/>
  <c r="CK299" i="1"/>
  <c r="CK300" i="1"/>
  <c r="CK301" i="1"/>
  <c r="CK303" i="1"/>
  <c r="CK304" i="1"/>
  <c r="CK305" i="1"/>
  <c r="CK306" i="1"/>
  <c r="CK307" i="1"/>
  <c r="CK308" i="1"/>
  <c r="CK309" i="1"/>
  <c r="CK310" i="1"/>
  <c r="CK311" i="1"/>
  <c r="CK312" i="1"/>
  <c r="CK313" i="1"/>
  <c r="CK315" i="1"/>
  <c r="CK316" i="1"/>
  <c r="CK317" i="1"/>
  <c r="CK318" i="1"/>
  <c r="CK319" i="1"/>
  <c r="CK320" i="1"/>
  <c r="CK321" i="1"/>
  <c r="CK322" i="1"/>
  <c r="CK323" i="1"/>
  <c r="CK324" i="1"/>
  <c r="CK325" i="1"/>
  <c r="CK326" i="1"/>
  <c r="CK327" i="1"/>
  <c r="CK328" i="1"/>
  <c r="CK329" i="1"/>
  <c r="CK330" i="1"/>
  <c r="CK331" i="1"/>
  <c r="CK332" i="1"/>
  <c r="CK333" i="1"/>
  <c r="CK334" i="1"/>
  <c r="CK335" i="1"/>
  <c r="CK336" i="1"/>
  <c r="CK337" i="1"/>
  <c r="CK338" i="1"/>
  <c r="CK339" i="1"/>
  <c r="CK340" i="1"/>
  <c r="CK341" i="1"/>
  <c r="CK342" i="1"/>
  <c r="CK343" i="1"/>
  <c r="CK344" i="1"/>
  <c r="CK345" i="1"/>
  <c r="CK346" i="1"/>
  <c r="CK347" i="1"/>
  <c r="CK348" i="1"/>
  <c r="CJ13" i="1"/>
  <c r="CJ14" i="1"/>
  <c r="CJ15" i="1"/>
  <c r="CJ16" i="1"/>
  <c r="CJ17" i="1"/>
  <c r="CJ18" i="1"/>
  <c r="CJ19" i="1"/>
  <c r="CJ20" i="1"/>
  <c r="CJ21" i="1"/>
  <c r="CJ22" i="1"/>
  <c r="CJ23" i="1"/>
  <c r="CJ24" i="1"/>
  <c r="CJ29" i="1"/>
  <c r="CJ30" i="1"/>
  <c r="CJ31" i="1"/>
  <c r="CJ32" i="1"/>
  <c r="CJ33" i="1"/>
  <c r="CJ35" i="1"/>
  <c r="CJ36" i="1"/>
  <c r="CJ37" i="1"/>
  <c r="CJ38" i="1"/>
  <c r="CJ39" i="1"/>
  <c r="CJ40" i="1"/>
  <c r="CJ41" i="1"/>
  <c r="CJ42" i="1"/>
  <c r="CJ43" i="1"/>
  <c r="CJ44" i="1"/>
  <c r="CJ45" i="1"/>
  <c r="CJ46" i="1"/>
  <c r="CJ47" i="1"/>
  <c r="CJ48" i="1"/>
  <c r="CJ49" i="1"/>
  <c r="CJ50" i="1"/>
  <c r="CJ51" i="1"/>
  <c r="CJ52" i="1"/>
  <c r="CJ53" i="1"/>
  <c r="CJ54" i="1"/>
  <c r="CJ55" i="1"/>
  <c r="CJ56" i="1"/>
  <c r="CJ57" i="1"/>
  <c r="CJ58" i="1"/>
  <c r="CJ59" i="1"/>
  <c r="CJ60" i="1"/>
  <c r="CJ61" i="1"/>
  <c r="CJ62" i="1"/>
  <c r="CJ63" i="1"/>
  <c r="CJ64" i="1"/>
  <c r="CJ65" i="1"/>
  <c r="CJ66" i="1"/>
  <c r="CJ67" i="1"/>
  <c r="CK67" i="1" s="1"/>
  <c r="CJ68" i="1"/>
  <c r="CJ69" i="1"/>
  <c r="CJ70" i="1"/>
  <c r="CJ71" i="1"/>
  <c r="CJ72" i="1"/>
  <c r="CJ73" i="1"/>
  <c r="CJ74" i="1"/>
  <c r="CJ75" i="1"/>
  <c r="CJ76" i="1"/>
  <c r="CJ77" i="1"/>
  <c r="CJ78" i="1"/>
  <c r="CJ79" i="1"/>
  <c r="CJ80" i="1"/>
  <c r="CJ81" i="1"/>
  <c r="CJ82" i="1"/>
  <c r="CJ83" i="1"/>
  <c r="CJ84" i="1"/>
  <c r="CJ85" i="1"/>
  <c r="CJ86" i="1"/>
  <c r="CJ87" i="1"/>
  <c r="CJ88" i="1"/>
  <c r="CJ91" i="1"/>
  <c r="CJ92" i="1"/>
  <c r="CJ93" i="1"/>
  <c r="CJ94" i="1"/>
  <c r="CJ95" i="1"/>
  <c r="CJ96" i="1"/>
  <c r="CJ97" i="1"/>
  <c r="CJ98" i="1"/>
  <c r="CJ99" i="1"/>
  <c r="CJ100" i="1"/>
  <c r="CJ101" i="1"/>
  <c r="CJ102" i="1"/>
  <c r="CJ103" i="1"/>
  <c r="CJ104" i="1"/>
  <c r="CJ105" i="1"/>
  <c r="CJ106" i="1"/>
  <c r="CJ107" i="1"/>
  <c r="CJ108" i="1"/>
  <c r="CJ109" i="1"/>
  <c r="CJ110" i="1"/>
  <c r="CJ111" i="1"/>
  <c r="CJ112" i="1"/>
  <c r="CJ113" i="1"/>
  <c r="CJ114" i="1"/>
  <c r="CJ115" i="1"/>
  <c r="CJ116" i="1"/>
  <c r="CJ117" i="1"/>
  <c r="CJ118" i="1"/>
  <c r="CJ119" i="1"/>
  <c r="CJ120" i="1"/>
  <c r="CJ121" i="1"/>
  <c r="CJ122" i="1"/>
  <c r="CJ123" i="1"/>
  <c r="CJ124" i="1"/>
  <c r="CJ125" i="1"/>
  <c r="CJ126" i="1"/>
  <c r="CJ127" i="1"/>
  <c r="CJ128" i="1"/>
  <c r="CJ129" i="1"/>
  <c r="CJ130" i="1"/>
  <c r="CJ131" i="1"/>
  <c r="CJ132" i="1"/>
  <c r="CJ133" i="1"/>
  <c r="CJ134" i="1"/>
  <c r="CJ135" i="1"/>
  <c r="CJ136" i="1"/>
  <c r="CJ137" i="1"/>
  <c r="CJ138" i="1"/>
  <c r="CJ139" i="1"/>
  <c r="CJ140" i="1"/>
  <c r="CJ141" i="1"/>
  <c r="CJ142" i="1"/>
  <c r="CJ143" i="1"/>
  <c r="CJ144" i="1"/>
  <c r="CJ145" i="1"/>
  <c r="CJ146" i="1"/>
  <c r="CJ147" i="1"/>
  <c r="CJ148" i="1"/>
  <c r="CJ149" i="1"/>
  <c r="CJ150" i="1"/>
  <c r="CJ151" i="1"/>
  <c r="CJ152" i="1"/>
  <c r="CJ153" i="1"/>
  <c r="CJ154" i="1"/>
  <c r="CJ155" i="1"/>
  <c r="CJ156" i="1"/>
  <c r="CJ157" i="1"/>
  <c r="CJ158" i="1"/>
  <c r="CJ159" i="1"/>
  <c r="CJ160" i="1"/>
  <c r="CJ161" i="1"/>
  <c r="CJ162" i="1"/>
  <c r="CJ163" i="1"/>
  <c r="CJ164" i="1"/>
  <c r="CJ165" i="1"/>
  <c r="CJ166" i="1"/>
  <c r="CJ167" i="1"/>
  <c r="CJ168" i="1"/>
  <c r="CJ169" i="1"/>
  <c r="CJ170" i="1"/>
  <c r="CJ171" i="1"/>
  <c r="CJ172" i="1"/>
  <c r="CJ173" i="1"/>
  <c r="CJ174" i="1"/>
  <c r="CJ175" i="1"/>
  <c r="CJ176" i="1"/>
  <c r="CJ177" i="1"/>
  <c r="CJ178" i="1"/>
  <c r="CJ179" i="1"/>
  <c r="CJ180" i="1"/>
  <c r="CJ181" i="1"/>
  <c r="CJ182" i="1"/>
  <c r="CJ183" i="1"/>
  <c r="CJ184" i="1"/>
  <c r="CJ185" i="1"/>
  <c r="CJ186" i="1"/>
  <c r="CJ187" i="1"/>
  <c r="CJ188" i="1"/>
  <c r="CJ189" i="1"/>
  <c r="CJ190" i="1"/>
  <c r="CJ191" i="1"/>
  <c r="CJ192" i="1"/>
  <c r="CJ193" i="1"/>
  <c r="CJ194" i="1"/>
  <c r="CJ195" i="1"/>
  <c r="CJ196" i="1"/>
  <c r="CJ197" i="1"/>
  <c r="CJ198" i="1"/>
  <c r="CJ199" i="1"/>
  <c r="CJ200" i="1"/>
  <c r="CJ201" i="1"/>
  <c r="CJ202" i="1"/>
  <c r="CJ203" i="1"/>
  <c r="CJ204" i="1"/>
  <c r="CJ205" i="1"/>
  <c r="CJ206" i="1"/>
  <c r="CJ207" i="1"/>
  <c r="CJ208" i="1"/>
  <c r="CJ209" i="1"/>
  <c r="CJ210" i="1"/>
  <c r="CJ211" i="1"/>
  <c r="CJ212" i="1"/>
  <c r="CJ213" i="1"/>
  <c r="CJ214" i="1"/>
  <c r="CJ215" i="1"/>
  <c r="CJ216" i="1"/>
  <c r="CJ217" i="1"/>
  <c r="CJ218" i="1"/>
  <c r="CJ219" i="1"/>
  <c r="CJ220" i="1"/>
  <c r="CJ221" i="1"/>
  <c r="CJ222" i="1"/>
  <c r="CJ223" i="1"/>
  <c r="CJ224" i="1"/>
  <c r="CJ225" i="1"/>
  <c r="CJ226" i="1"/>
  <c r="CJ227" i="1"/>
  <c r="CJ228" i="1"/>
  <c r="CJ229" i="1"/>
  <c r="CJ230" i="1"/>
  <c r="CJ231" i="1"/>
  <c r="CJ232" i="1"/>
  <c r="CJ233" i="1"/>
  <c r="CJ234" i="1"/>
  <c r="CJ235" i="1"/>
  <c r="CJ236" i="1"/>
  <c r="CJ237" i="1"/>
  <c r="CJ238" i="1"/>
  <c r="CJ239" i="1"/>
  <c r="CJ240" i="1"/>
  <c r="CJ241" i="1"/>
  <c r="CJ242" i="1"/>
  <c r="CJ243" i="1"/>
  <c r="CJ244" i="1"/>
  <c r="CJ245" i="1"/>
  <c r="CJ246" i="1"/>
  <c r="CJ247" i="1"/>
  <c r="CJ248" i="1"/>
  <c r="CJ249" i="1"/>
  <c r="CJ250" i="1"/>
  <c r="CJ251" i="1"/>
  <c r="CJ252" i="1"/>
  <c r="CJ253" i="1"/>
  <c r="CJ254" i="1"/>
  <c r="CJ255" i="1"/>
  <c r="CJ256" i="1"/>
  <c r="CJ257" i="1"/>
  <c r="CJ258" i="1"/>
  <c r="CJ259" i="1"/>
  <c r="CJ260" i="1"/>
  <c r="CJ261" i="1"/>
  <c r="CJ262" i="1"/>
  <c r="CJ263" i="1"/>
  <c r="CJ264" i="1"/>
  <c r="CJ265" i="1"/>
  <c r="CJ266" i="1"/>
  <c r="CJ267" i="1"/>
  <c r="CJ268" i="1"/>
  <c r="CJ269" i="1"/>
  <c r="CJ270" i="1"/>
  <c r="CJ272" i="1"/>
  <c r="CJ273" i="1"/>
  <c r="CJ274" i="1"/>
  <c r="CJ275" i="1"/>
  <c r="CJ276" i="1"/>
  <c r="CJ277" i="1"/>
  <c r="CJ278" i="1"/>
  <c r="CJ279" i="1"/>
  <c r="CJ280" i="1"/>
  <c r="CJ281" i="1"/>
  <c r="CJ282" i="1"/>
  <c r="CJ283" i="1"/>
  <c r="CJ284" i="1"/>
  <c r="CJ285" i="1"/>
  <c r="CJ286" i="1"/>
  <c r="CJ287" i="1"/>
  <c r="CJ288" i="1"/>
  <c r="CJ289" i="1"/>
  <c r="CJ290" i="1"/>
  <c r="CJ291" i="1"/>
  <c r="CJ292" i="1"/>
  <c r="CJ293" i="1"/>
  <c r="CJ294" i="1"/>
  <c r="CJ295" i="1"/>
  <c r="CJ296" i="1"/>
  <c r="CJ297" i="1"/>
  <c r="CJ298" i="1"/>
  <c r="CJ299" i="1"/>
  <c r="CJ300" i="1"/>
  <c r="CJ301" i="1"/>
  <c r="CJ303" i="1"/>
  <c r="CJ304" i="1"/>
  <c r="CJ305" i="1"/>
  <c r="CJ306" i="1"/>
  <c r="CJ307" i="1"/>
  <c r="CJ308" i="1"/>
  <c r="CJ309" i="1"/>
  <c r="CJ310" i="1"/>
  <c r="CJ311" i="1"/>
  <c r="CJ312" i="1"/>
  <c r="CJ313" i="1"/>
  <c r="CJ315" i="1"/>
  <c r="CJ316" i="1"/>
  <c r="CJ317" i="1"/>
  <c r="CJ318" i="1"/>
  <c r="CJ319" i="1"/>
  <c r="CJ320" i="1"/>
  <c r="CJ321" i="1"/>
  <c r="CJ322" i="1"/>
  <c r="CJ323" i="1"/>
  <c r="CJ324" i="1"/>
  <c r="CJ325" i="1"/>
  <c r="CJ326" i="1"/>
  <c r="CJ327" i="1"/>
  <c r="CJ328" i="1"/>
  <c r="CJ329" i="1"/>
  <c r="CJ330" i="1"/>
  <c r="CJ331" i="1"/>
  <c r="CJ332" i="1"/>
  <c r="CJ333" i="1"/>
  <c r="CJ334" i="1"/>
  <c r="CJ335" i="1"/>
  <c r="CJ336" i="1"/>
  <c r="CJ337" i="1"/>
  <c r="CJ338" i="1"/>
  <c r="CJ339" i="1"/>
  <c r="CJ340" i="1"/>
  <c r="CJ341" i="1"/>
  <c r="CJ342" i="1"/>
  <c r="CJ343" i="1"/>
  <c r="CJ344" i="1"/>
  <c r="CJ345" i="1"/>
  <c r="CJ346" i="1"/>
  <c r="CJ347" i="1"/>
  <c r="CJ348" i="1"/>
  <c r="CJ349" i="1"/>
  <c r="CJ350" i="1"/>
  <c r="CJ351" i="1"/>
  <c r="CJ352" i="1"/>
  <c r="CJ353" i="1"/>
  <c r="CJ354" i="1"/>
  <c r="CJ355" i="1"/>
  <c r="CJ356" i="1"/>
  <c r="CJ357" i="1"/>
  <c r="CJ358" i="1"/>
  <c r="CJ359" i="1"/>
  <c r="I245" i="1"/>
  <c r="E245" i="1"/>
  <c r="BF251" i="1"/>
  <c r="F251" i="1"/>
  <c r="I28" i="1"/>
  <c r="D302" i="1"/>
  <c r="D323" i="1"/>
  <c r="D343" i="1"/>
  <c r="D321" i="1"/>
  <c r="D319" i="1"/>
  <c r="E19" i="1"/>
  <c r="BF267" i="1"/>
  <c r="BF262" i="1"/>
  <c r="D67" i="1"/>
  <c r="D28" i="1"/>
  <c r="AL77" i="1"/>
  <c r="Y77" i="1"/>
  <c r="F77" i="1"/>
  <c r="BH77" i="1"/>
  <c r="F370" i="1"/>
  <c r="BF370" i="1" s="1"/>
  <c r="F369" i="1"/>
  <c r="BF369" i="1" s="1"/>
  <c r="AL368" i="1"/>
  <c r="Y368" i="1"/>
  <c r="Y358" i="1" s="1"/>
  <c r="F368" i="1"/>
  <c r="E368" i="1"/>
  <c r="F367" i="1"/>
  <c r="BF367" i="1" s="1"/>
  <c r="AL366" i="1"/>
  <c r="F366" i="1"/>
  <c r="E366" i="1"/>
  <c r="AL365" i="1"/>
  <c r="F365" i="1"/>
  <c r="BF365" i="1" s="1"/>
  <c r="AL364" i="1"/>
  <c r="F364" i="1"/>
  <c r="E364" i="1"/>
  <c r="AL363" i="1"/>
  <c r="F363" i="1"/>
  <c r="BF363" i="1" s="1"/>
  <c r="F362" i="1"/>
  <c r="BF362" i="1" s="1"/>
  <c r="F361" i="1"/>
  <c r="BF361" i="1" s="1"/>
  <c r="AL360" i="1"/>
  <c r="F360" i="1"/>
  <c r="BF360" i="1" s="1"/>
  <c r="AL359" i="1"/>
  <c r="F359" i="1"/>
  <c r="E359" i="1"/>
  <c r="BM358" i="1"/>
  <c r="BL358" i="1"/>
  <c r="BK358" i="1"/>
  <c r="BJ358" i="1"/>
  <c r="BI358" i="1"/>
  <c r="BH358" i="1"/>
  <c r="BG358" i="1"/>
  <c r="BE358" i="1"/>
  <c r="BD358" i="1"/>
  <c r="BC358" i="1"/>
  <c r="BB358" i="1"/>
  <c r="BA358" i="1"/>
  <c r="AZ358" i="1"/>
  <c r="AY358" i="1"/>
  <c r="AX358" i="1"/>
  <c r="AW358" i="1"/>
  <c r="AV358" i="1"/>
  <c r="AU358" i="1"/>
  <c r="AT358" i="1"/>
  <c r="AS358" i="1"/>
  <c r="AR358" i="1"/>
  <c r="AQ358" i="1"/>
  <c r="AP358" i="1"/>
  <c r="AO358" i="1"/>
  <c r="AN358" i="1"/>
  <c r="AM358" i="1"/>
  <c r="AK358" i="1"/>
  <c r="AJ358" i="1"/>
  <c r="AI358" i="1"/>
  <c r="AH358" i="1"/>
  <c r="AG358" i="1"/>
  <c r="AF358" i="1"/>
  <c r="AE358" i="1"/>
  <c r="AD358" i="1"/>
  <c r="AC358" i="1"/>
  <c r="AB358" i="1"/>
  <c r="AA358" i="1"/>
  <c r="Z358" i="1"/>
  <c r="X358" i="1"/>
  <c r="W358" i="1"/>
  <c r="V358" i="1"/>
  <c r="U358" i="1"/>
  <c r="T358" i="1"/>
  <c r="S358" i="1"/>
  <c r="R358" i="1"/>
  <c r="Q358" i="1"/>
  <c r="P358" i="1"/>
  <c r="O358" i="1"/>
  <c r="N358" i="1"/>
  <c r="M358" i="1"/>
  <c r="L358" i="1"/>
  <c r="K358" i="1"/>
  <c r="J358" i="1"/>
  <c r="I358" i="1"/>
  <c r="H358" i="1"/>
  <c r="G358" i="1"/>
  <c r="BU348" i="1"/>
  <c r="AL348" i="1"/>
  <c r="Y348" i="1"/>
  <c r="F348" i="1"/>
  <c r="E348" i="1"/>
  <c r="BH348" i="1" s="1"/>
  <c r="AL347" i="1"/>
  <c r="Y347" i="1"/>
  <c r="F347" i="1"/>
  <c r="E347" i="1"/>
  <c r="BH347" i="1" s="1"/>
  <c r="BU346" i="1"/>
  <c r="Y346" i="1"/>
  <c r="F346" i="1"/>
  <c r="E346" i="1"/>
  <c r="BH346" i="1" s="1"/>
  <c r="BU345" i="1"/>
  <c r="AL345" i="1"/>
  <c r="Y345" i="1"/>
  <c r="F345" i="1"/>
  <c r="E345" i="1"/>
  <c r="BH345" i="1" s="1"/>
  <c r="AL344" i="1"/>
  <c r="Y344" i="1"/>
  <c r="F344" i="1"/>
  <c r="E344" i="1"/>
  <c r="BE343" i="1"/>
  <c r="BD343" i="1"/>
  <c r="BC343" i="1"/>
  <c r="BB343" i="1"/>
  <c r="BA343" i="1"/>
  <c r="AZ343" i="1"/>
  <c r="AY343" i="1"/>
  <c r="AX343" i="1"/>
  <c r="AW343" i="1"/>
  <c r="AV343" i="1"/>
  <c r="AU343" i="1"/>
  <c r="AT343" i="1"/>
  <c r="AS343" i="1"/>
  <c r="AR343" i="1"/>
  <c r="AQ343" i="1"/>
  <c r="AP343" i="1"/>
  <c r="AO343" i="1"/>
  <c r="AN343" i="1"/>
  <c r="AM343" i="1"/>
  <c r="AK343" i="1"/>
  <c r="AJ343" i="1"/>
  <c r="AI343" i="1"/>
  <c r="AH343" i="1"/>
  <c r="AG343" i="1"/>
  <c r="AF343" i="1"/>
  <c r="AE343" i="1"/>
  <c r="AD343" i="1"/>
  <c r="AC343" i="1"/>
  <c r="AB343" i="1"/>
  <c r="AA343" i="1"/>
  <c r="Z343" i="1"/>
  <c r="X343" i="1"/>
  <c r="W343" i="1"/>
  <c r="V343" i="1"/>
  <c r="U343" i="1"/>
  <c r="T343" i="1"/>
  <c r="S343" i="1"/>
  <c r="R343" i="1"/>
  <c r="Q343" i="1"/>
  <c r="P343" i="1"/>
  <c r="O343" i="1"/>
  <c r="N343" i="1"/>
  <c r="M343" i="1"/>
  <c r="L343" i="1"/>
  <c r="K343" i="1"/>
  <c r="J343" i="1"/>
  <c r="I343" i="1"/>
  <c r="H343" i="1"/>
  <c r="G343" i="1"/>
  <c r="AL342" i="1"/>
  <c r="Y342" i="1"/>
  <c r="F342" i="1"/>
  <c r="E342" i="1"/>
  <c r="BH342" i="1" s="1"/>
  <c r="AL341" i="1"/>
  <c r="Y341" i="1"/>
  <c r="F341" i="1"/>
  <c r="E341" i="1"/>
  <c r="BH341" i="1" s="1"/>
  <c r="AL340" i="1"/>
  <c r="Y340" i="1"/>
  <c r="F340" i="1"/>
  <c r="E340" i="1"/>
  <c r="BH340" i="1" s="1"/>
  <c r="AL339" i="1"/>
  <c r="Y339" i="1"/>
  <c r="F339" i="1"/>
  <c r="E339" i="1"/>
  <c r="AL338" i="1"/>
  <c r="Y338" i="1"/>
  <c r="F338" i="1"/>
  <c r="E338" i="1"/>
  <c r="BH338" i="1" s="1"/>
  <c r="AL337" i="1"/>
  <c r="Y337" i="1"/>
  <c r="F337" i="1"/>
  <c r="E337" i="1"/>
  <c r="BH337" i="1" s="1"/>
  <c r="AL336" i="1"/>
  <c r="Y336" i="1"/>
  <c r="F336" i="1"/>
  <c r="E336" i="1"/>
  <c r="BH336" i="1" s="1"/>
  <c r="AL335" i="1"/>
  <c r="Y335" i="1"/>
  <c r="F335" i="1"/>
  <c r="E335" i="1"/>
  <c r="AL334" i="1"/>
  <c r="Y334" i="1"/>
  <c r="F334" i="1"/>
  <c r="E334" i="1"/>
  <c r="BH334" i="1" s="1"/>
  <c r="BU333" i="1"/>
  <c r="AL333" i="1"/>
  <c r="Y333" i="1"/>
  <c r="F333" i="1"/>
  <c r="E333" i="1"/>
  <c r="BU332" i="1"/>
  <c r="AL332" i="1"/>
  <c r="Y332" i="1"/>
  <c r="F332" i="1"/>
  <c r="E332" i="1"/>
  <c r="BH332" i="1" s="1"/>
  <c r="BU331" i="1"/>
  <c r="AL331" i="1"/>
  <c r="Y331" i="1"/>
  <c r="E331" i="1"/>
  <c r="BH331" i="1" s="1"/>
  <c r="BU330" i="1"/>
  <c r="AL330" i="1"/>
  <c r="Y330" i="1"/>
  <c r="F330" i="1"/>
  <c r="E330" i="1"/>
  <c r="BH330" i="1" s="1"/>
  <c r="AL329" i="1"/>
  <c r="Y329" i="1"/>
  <c r="F329" i="1"/>
  <c r="E329" i="1"/>
  <c r="BH329" i="1" s="1"/>
  <c r="BU328" i="1"/>
  <c r="AL328" i="1"/>
  <c r="Y328" i="1"/>
  <c r="F328" i="1"/>
  <c r="E328" i="1"/>
  <c r="BH328" i="1" s="1"/>
  <c r="BU327" i="1"/>
  <c r="AL327" i="1"/>
  <c r="Y327" i="1"/>
  <c r="F327" i="1"/>
  <c r="E327" i="1"/>
  <c r="BH327" i="1" s="1"/>
  <c r="BU326" i="1"/>
  <c r="AL326" i="1"/>
  <c r="Y326" i="1"/>
  <c r="F326" i="1"/>
  <c r="E326" i="1"/>
  <c r="AL325" i="1"/>
  <c r="Y325" i="1"/>
  <c r="F325" i="1"/>
  <c r="E325" i="1"/>
  <c r="BH325" i="1" s="1"/>
  <c r="AL324" i="1"/>
  <c r="Y324" i="1"/>
  <c r="F324" i="1"/>
  <c r="E324" i="1"/>
  <c r="BH324" i="1" s="1"/>
  <c r="BE323" i="1"/>
  <c r="BD323" i="1"/>
  <c r="BC323" i="1"/>
  <c r="BB323" i="1"/>
  <c r="BA323" i="1"/>
  <c r="AZ323" i="1"/>
  <c r="AY323" i="1"/>
  <c r="AX323" i="1"/>
  <c r="AW323" i="1"/>
  <c r="AV323" i="1"/>
  <c r="AU323" i="1"/>
  <c r="AT323" i="1"/>
  <c r="AS323" i="1"/>
  <c r="AR323" i="1"/>
  <c r="AQ323" i="1"/>
  <c r="AP323" i="1"/>
  <c r="AO323" i="1"/>
  <c r="AN323" i="1"/>
  <c r="AM323" i="1"/>
  <c r="AK323" i="1"/>
  <c r="AJ323" i="1"/>
  <c r="AI323" i="1"/>
  <c r="AH323" i="1"/>
  <c r="AG323" i="1"/>
  <c r="AF323" i="1"/>
  <c r="AE323" i="1"/>
  <c r="AD323" i="1"/>
  <c r="AC323" i="1"/>
  <c r="AB323" i="1"/>
  <c r="AA323" i="1"/>
  <c r="Z323" i="1"/>
  <c r="X323" i="1"/>
  <c r="W323" i="1"/>
  <c r="V323" i="1"/>
  <c r="U323" i="1"/>
  <c r="T323" i="1"/>
  <c r="S323" i="1"/>
  <c r="R323" i="1"/>
  <c r="Q323" i="1"/>
  <c r="P323" i="1"/>
  <c r="O323" i="1"/>
  <c r="N323" i="1"/>
  <c r="M323" i="1"/>
  <c r="L323" i="1"/>
  <c r="K323" i="1"/>
  <c r="J323" i="1"/>
  <c r="I323" i="1"/>
  <c r="H323" i="1"/>
  <c r="G323" i="1"/>
  <c r="AL322" i="1"/>
  <c r="AL321" i="1" s="1"/>
  <c r="Y322" i="1"/>
  <c r="Y321" i="1" s="1"/>
  <c r="F322" i="1"/>
  <c r="F321" i="1" s="1"/>
  <c r="E322" i="1"/>
  <c r="E321" i="1" s="1"/>
  <c r="BE321" i="1"/>
  <c r="BD321" i="1"/>
  <c r="BC321" i="1"/>
  <c r="BB321" i="1"/>
  <c r="BA321" i="1"/>
  <c r="AZ321" i="1"/>
  <c r="AY321" i="1"/>
  <c r="AX321" i="1"/>
  <c r="AW321" i="1"/>
  <c r="AV321" i="1"/>
  <c r="AU321" i="1"/>
  <c r="AT321" i="1"/>
  <c r="AS321" i="1"/>
  <c r="AR321" i="1"/>
  <c r="AQ321" i="1"/>
  <c r="AP321" i="1"/>
  <c r="AO321" i="1"/>
  <c r="AN321" i="1"/>
  <c r="AM321" i="1"/>
  <c r="AK321" i="1"/>
  <c r="AJ321" i="1"/>
  <c r="AI321" i="1"/>
  <c r="AH321" i="1"/>
  <c r="AG321" i="1"/>
  <c r="AF321" i="1"/>
  <c r="AE321" i="1"/>
  <c r="AD321" i="1"/>
  <c r="AC321" i="1"/>
  <c r="AB321" i="1"/>
  <c r="AA321" i="1"/>
  <c r="Z321" i="1"/>
  <c r="X321" i="1"/>
  <c r="W321" i="1"/>
  <c r="V321" i="1"/>
  <c r="U321" i="1"/>
  <c r="T321" i="1"/>
  <c r="S321" i="1"/>
  <c r="R321" i="1"/>
  <c r="Q321" i="1"/>
  <c r="P321" i="1"/>
  <c r="O321" i="1"/>
  <c r="N321" i="1"/>
  <c r="M321" i="1"/>
  <c r="L321" i="1"/>
  <c r="K321" i="1"/>
  <c r="J321" i="1"/>
  <c r="I321" i="1"/>
  <c r="H321" i="1"/>
  <c r="G321" i="1"/>
  <c r="F320" i="1"/>
  <c r="E320" i="1"/>
  <c r="BE319" i="1"/>
  <c r="BD319" i="1"/>
  <c r="BC319" i="1"/>
  <c r="BB319" i="1"/>
  <c r="BA319" i="1"/>
  <c r="AZ319" i="1"/>
  <c r="AY319" i="1"/>
  <c r="AX319" i="1"/>
  <c r="AW319" i="1"/>
  <c r="AV319" i="1"/>
  <c r="AU319" i="1"/>
  <c r="AT319" i="1"/>
  <c r="AS319" i="1"/>
  <c r="AR319" i="1"/>
  <c r="AQ319" i="1"/>
  <c r="AP319" i="1"/>
  <c r="AO319" i="1"/>
  <c r="AN319" i="1"/>
  <c r="AM319" i="1"/>
  <c r="AL319" i="1"/>
  <c r="AK319" i="1"/>
  <c r="AJ319" i="1"/>
  <c r="AI319" i="1"/>
  <c r="AH319" i="1"/>
  <c r="AG319" i="1"/>
  <c r="AF319" i="1"/>
  <c r="AE319" i="1"/>
  <c r="AD319" i="1"/>
  <c r="AC319" i="1"/>
  <c r="AB319" i="1"/>
  <c r="AA319" i="1"/>
  <c r="Z319" i="1"/>
  <c r="Y319" i="1"/>
  <c r="X319" i="1"/>
  <c r="W319" i="1"/>
  <c r="V319" i="1"/>
  <c r="U319" i="1"/>
  <c r="T319" i="1"/>
  <c r="S319" i="1"/>
  <c r="R319" i="1"/>
  <c r="Q319" i="1"/>
  <c r="P319" i="1"/>
  <c r="O319" i="1"/>
  <c r="N319" i="1"/>
  <c r="M319" i="1"/>
  <c r="L319" i="1"/>
  <c r="K319" i="1"/>
  <c r="J319" i="1"/>
  <c r="I319" i="1"/>
  <c r="H319" i="1"/>
  <c r="G319" i="1"/>
  <c r="E319" i="1"/>
  <c r="BH319" i="1" s="1"/>
  <c r="AL318" i="1"/>
  <c r="Y318" i="1"/>
  <c r="F318" i="1"/>
  <c r="E318" i="1"/>
  <c r="BH318" i="1" s="1"/>
  <c r="AL317" i="1"/>
  <c r="Y317" i="1"/>
  <c r="F317" i="1"/>
  <c r="E317" i="1"/>
  <c r="BG316" i="1"/>
  <c r="AL316" i="1"/>
  <c r="Y316" i="1"/>
  <c r="F316" i="1"/>
  <c r="E316" i="1"/>
  <c r="AL315" i="1"/>
  <c r="Y315" i="1"/>
  <c r="F315" i="1"/>
  <c r="E315" i="1"/>
  <c r="BU314" i="1"/>
  <c r="BH314" i="1"/>
  <c r="BU313" i="1"/>
  <c r="AL313" i="1"/>
  <c r="Y313" i="1"/>
  <c r="F313" i="1"/>
  <c r="E313" i="1"/>
  <c r="BH313" i="1" s="1"/>
  <c r="AL312" i="1"/>
  <c r="Y312" i="1"/>
  <c r="F312" i="1"/>
  <c r="E312" i="1"/>
  <c r="BH312" i="1" s="1"/>
  <c r="BU311" i="1"/>
  <c r="AL311" i="1"/>
  <c r="Y311" i="1"/>
  <c r="E311" i="1"/>
  <c r="BH311" i="1" s="1"/>
  <c r="AL310" i="1"/>
  <c r="Y310" i="1"/>
  <c r="F310" i="1"/>
  <c r="E310" i="1"/>
  <c r="BH310" i="1" s="1"/>
  <c r="BH309" i="1"/>
  <c r="AL309" i="1"/>
  <c r="Y309" i="1"/>
  <c r="AL308" i="1"/>
  <c r="Y308" i="1"/>
  <c r="E308" i="1"/>
  <c r="BH308" i="1" s="1"/>
  <c r="AL307" i="1"/>
  <c r="Y307" i="1"/>
  <c r="F307" i="1"/>
  <c r="E307" i="1"/>
  <c r="BH307" i="1" s="1"/>
  <c r="AL306" i="1"/>
  <c r="Y306" i="1"/>
  <c r="F306" i="1"/>
  <c r="E306" i="1"/>
  <c r="BH306" i="1" s="1"/>
  <c r="F305" i="1"/>
  <c r="E305" i="1"/>
  <c r="BH305" i="1" s="1"/>
  <c r="BG304" i="1"/>
  <c r="F304" i="1"/>
  <c r="E304" i="1"/>
  <c r="BM303" i="1"/>
  <c r="BM302" i="1" s="1"/>
  <c r="BL303" i="1"/>
  <c r="BL302" i="1" s="1"/>
  <c r="BK303" i="1"/>
  <c r="BK302" i="1" s="1"/>
  <c r="BJ303" i="1"/>
  <c r="BJ302" i="1" s="1"/>
  <c r="BI303" i="1"/>
  <c r="BI302" i="1" s="1"/>
  <c r="BH303" i="1"/>
  <c r="BH302" i="1" s="1"/>
  <c r="BG303" i="1"/>
  <c r="BG302" i="1" s="1"/>
  <c r="F303" i="1"/>
  <c r="E303" i="1"/>
  <c r="BE302" i="1"/>
  <c r="BD302" i="1"/>
  <c r="BC302" i="1"/>
  <c r="BB302" i="1"/>
  <c r="BA302" i="1"/>
  <c r="AZ302" i="1"/>
  <c r="AY302" i="1"/>
  <c r="AX302" i="1"/>
  <c r="AW302" i="1"/>
  <c r="AV302" i="1"/>
  <c r="AU302" i="1"/>
  <c r="AT302" i="1"/>
  <c r="AS302" i="1"/>
  <c r="AR302" i="1"/>
  <c r="AQ302" i="1"/>
  <c r="AP302" i="1"/>
  <c r="AO302" i="1"/>
  <c r="AN302" i="1"/>
  <c r="AM302" i="1"/>
  <c r="AK302" i="1"/>
  <c r="AJ302" i="1"/>
  <c r="AI302" i="1"/>
  <c r="AH302" i="1"/>
  <c r="AG302" i="1"/>
  <c r="AF302" i="1"/>
  <c r="AE302" i="1"/>
  <c r="AD302" i="1"/>
  <c r="AC302" i="1"/>
  <c r="AB302" i="1"/>
  <c r="AA302" i="1"/>
  <c r="Z302" i="1"/>
  <c r="X302" i="1"/>
  <c r="W302" i="1"/>
  <c r="V302" i="1"/>
  <c r="U302" i="1"/>
  <c r="T302" i="1"/>
  <c r="S302" i="1"/>
  <c r="R302" i="1"/>
  <c r="Q302" i="1"/>
  <c r="P302" i="1"/>
  <c r="O302" i="1"/>
  <c r="N302" i="1"/>
  <c r="M302" i="1"/>
  <c r="L302" i="1"/>
  <c r="K302" i="1"/>
  <c r="J302" i="1"/>
  <c r="I302" i="1"/>
  <c r="H302" i="1"/>
  <c r="G302" i="1"/>
  <c r="F301" i="1"/>
  <c r="E301" i="1"/>
  <c r="BH300" i="1"/>
  <c r="AL300" i="1"/>
  <c r="Y300" i="1"/>
  <c r="H300" i="1"/>
  <c r="H272" i="1" s="1"/>
  <c r="G300" i="1"/>
  <c r="G272" i="1" s="1"/>
  <c r="AL299" i="1"/>
  <c r="Y299" i="1"/>
  <c r="F299" i="1"/>
  <c r="E299" i="1"/>
  <c r="AL298" i="1"/>
  <c r="Y298" i="1"/>
  <c r="F298" i="1"/>
  <c r="E298" i="1"/>
  <c r="AL297" i="1"/>
  <c r="Y297" i="1"/>
  <c r="F297" i="1"/>
  <c r="E297" i="1"/>
  <c r="AL296" i="1"/>
  <c r="Y296" i="1"/>
  <c r="F296" i="1"/>
  <c r="E296" i="1"/>
  <c r="AL295" i="1"/>
  <c r="Y295" i="1"/>
  <c r="F295" i="1"/>
  <c r="E295" i="1"/>
  <c r="AL294" i="1"/>
  <c r="Y294" i="1"/>
  <c r="F294" i="1"/>
  <c r="E294" i="1"/>
  <c r="AL293" i="1"/>
  <c r="F293" i="1"/>
  <c r="BF293" i="1" s="1"/>
  <c r="AL292" i="1"/>
  <c r="Y292" i="1"/>
  <c r="F292" i="1"/>
  <c r="E292" i="1"/>
  <c r="AL291" i="1"/>
  <c r="Y291" i="1"/>
  <c r="F291" i="1"/>
  <c r="E291" i="1"/>
  <c r="AL290" i="1"/>
  <c r="Y290" i="1"/>
  <c r="F290" i="1"/>
  <c r="E290" i="1"/>
  <c r="AL289" i="1"/>
  <c r="Y289" i="1"/>
  <c r="F289" i="1"/>
  <c r="E289" i="1"/>
  <c r="AL288" i="1"/>
  <c r="Y288" i="1"/>
  <c r="F288" i="1"/>
  <c r="E288" i="1"/>
  <c r="AL287" i="1"/>
  <c r="Y287" i="1"/>
  <c r="F287" i="1"/>
  <c r="E287" i="1"/>
  <c r="AL286" i="1"/>
  <c r="Y286" i="1"/>
  <c r="F286" i="1"/>
  <c r="E286" i="1"/>
  <c r="AL285" i="1"/>
  <c r="Y285" i="1"/>
  <c r="F285" i="1"/>
  <c r="E285" i="1"/>
  <c r="BH285" i="1" s="1"/>
  <c r="AL284" i="1"/>
  <c r="Y284" i="1"/>
  <c r="F284" i="1"/>
  <c r="E284" i="1"/>
  <c r="AL283" i="1"/>
  <c r="Y283" i="1"/>
  <c r="F283" i="1"/>
  <c r="E283" i="1"/>
  <c r="AL282" i="1"/>
  <c r="Y282" i="1"/>
  <c r="E282" i="1"/>
  <c r="BF282" i="1" s="1"/>
  <c r="F281" i="1"/>
  <c r="E281" i="1"/>
  <c r="BH281" i="1" s="1"/>
  <c r="AL280" i="1"/>
  <c r="Y280" i="1"/>
  <c r="F280" i="1"/>
  <c r="E280" i="1"/>
  <c r="AL279" i="1"/>
  <c r="Y279" i="1"/>
  <c r="F279" i="1"/>
  <c r="E279" i="1"/>
  <c r="AL278" i="1"/>
  <c r="Y278" i="1"/>
  <c r="F278" i="1"/>
  <c r="E278" i="1"/>
  <c r="BG277" i="1"/>
  <c r="AL277" i="1"/>
  <c r="Y277" i="1"/>
  <c r="E277" i="1"/>
  <c r="F276" i="1"/>
  <c r="E276" i="1"/>
  <c r="AL275" i="1"/>
  <c r="F275" i="1"/>
  <c r="E275" i="1"/>
  <c r="AL274" i="1"/>
  <c r="F274" i="1"/>
  <c r="E274" i="1"/>
  <c r="AL273" i="1"/>
  <c r="F273" i="1"/>
  <c r="E273" i="1"/>
  <c r="BM272" i="1"/>
  <c r="BK272" i="1"/>
  <c r="BJ272" i="1"/>
  <c r="BI272" i="1"/>
  <c r="BE272" i="1"/>
  <c r="BD272" i="1"/>
  <c r="BC272" i="1"/>
  <c r="BB272" i="1"/>
  <c r="BA272" i="1"/>
  <c r="AZ272" i="1"/>
  <c r="AY272" i="1"/>
  <c r="AX272" i="1"/>
  <c r="AW272" i="1"/>
  <c r="AV272" i="1"/>
  <c r="AU272" i="1"/>
  <c r="AT272" i="1"/>
  <c r="AS272" i="1"/>
  <c r="AR272" i="1"/>
  <c r="AQ272" i="1"/>
  <c r="AP272" i="1"/>
  <c r="AO272" i="1"/>
  <c r="AN272" i="1"/>
  <c r="AM272" i="1"/>
  <c r="AK272" i="1"/>
  <c r="AJ272" i="1"/>
  <c r="AI272" i="1"/>
  <c r="AH272" i="1"/>
  <c r="AG272" i="1"/>
  <c r="AF272" i="1"/>
  <c r="AE272" i="1"/>
  <c r="AD272" i="1"/>
  <c r="AC272" i="1"/>
  <c r="AB272" i="1"/>
  <c r="AA272" i="1"/>
  <c r="Z272" i="1"/>
  <c r="X272" i="1"/>
  <c r="W272" i="1"/>
  <c r="V272" i="1"/>
  <c r="U272" i="1"/>
  <c r="T272" i="1"/>
  <c r="S272" i="1"/>
  <c r="R272" i="1"/>
  <c r="Q272" i="1"/>
  <c r="P272" i="1"/>
  <c r="O272" i="1"/>
  <c r="N272" i="1"/>
  <c r="M272" i="1"/>
  <c r="L272" i="1"/>
  <c r="K272" i="1"/>
  <c r="J272" i="1"/>
  <c r="I272" i="1"/>
  <c r="F270" i="1"/>
  <c r="BF270" i="1" s="1"/>
  <c r="F269" i="1"/>
  <c r="BF269" i="1" s="1"/>
  <c r="BU268" i="1"/>
  <c r="F268" i="1"/>
  <c r="F266" i="1"/>
  <c r="BF266" i="1" s="1"/>
  <c r="F265" i="1"/>
  <c r="F264" i="1"/>
  <c r="BF264" i="1" s="1"/>
  <c r="F263" i="1"/>
  <c r="BF263" i="1" s="1"/>
  <c r="BU261" i="1"/>
  <c r="BL261" i="1"/>
  <c r="BH261" i="1"/>
  <c r="F261" i="1"/>
  <c r="BF261" i="1" s="1"/>
  <c r="F260" i="1"/>
  <c r="BF260" i="1" s="1"/>
  <c r="F259" i="1"/>
  <c r="BF259" i="1" s="1"/>
  <c r="F258" i="1"/>
  <c r="F257" i="1"/>
  <c r="BF257" i="1" s="1"/>
  <c r="F256" i="1"/>
  <c r="BF256" i="1" s="1"/>
  <c r="F255" i="1"/>
  <c r="BF255" i="1" s="1"/>
  <c r="BU254" i="1"/>
  <c r="BH254" i="1"/>
  <c r="F254" i="1"/>
  <c r="BF254" i="1" s="1"/>
  <c r="BE253" i="1"/>
  <c r="BD253" i="1"/>
  <c r="BC253" i="1"/>
  <c r="BB253" i="1"/>
  <c r="BA253" i="1"/>
  <c r="AZ253" i="1"/>
  <c r="AY253" i="1"/>
  <c r="AX253" i="1"/>
  <c r="AW253" i="1"/>
  <c r="AV253" i="1"/>
  <c r="AU253" i="1"/>
  <c r="AT253" i="1"/>
  <c r="AS253" i="1"/>
  <c r="AR253" i="1"/>
  <c r="AQ253" i="1"/>
  <c r="AP253" i="1"/>
  <c r="AO253" i="1"/>
  <c r="AN253" i="1"/>
  <c r="AM253" i="1"/>
  <c r="AK253" i="1"/>
  <c r="AJ253" i="1"/>
  <c r="AI253" i="1"/>
  <c r="AH253" i="1"/>
  <c r="AG253" i="1"/>
  <c r="AF253" i="1"/>
  <c r="AE253" i="1"/>
  <c r="AD253" i="1"/>
  <c r="AC253" i="1"/>
  <c r="AB253" i="1"/>
  <c r="AA253" i="1"/>
  <c r="Z253" i="1"/>
  <c r="X253" i="1"/>
  <c r="W253" i="1"/>
  <c r="V253" i="1"/>
  <c r="U253" i="1"/>
  <c r="T253" i="1"/>
  <c r="S253" i="1"/>
  <c r="R253" i="1"/>
  <c r="Q253" i="1"/>
  <c r="P253" i="1"/>
  <c r="O253" i="1"/>
  <c r="N253" i="1"/>
  <c r="M253" i="1"/>
  <c r="L253" i="1"/>
  <c r="K253" i="1"/>
  <c r="J253" i="1"/>
  <c r="I253" i="1"/>
  <c r="H253" i="1"/>
  <c r="G253" i="1"/>
  <c r="F252" i="1"/>
  <c r="BF252" i="1" s="1"/>
  <c r="F250" i="1"/>
  <c r="BF250" i="1" s="1"/>
  <c r="F249" i="1"/>
  <c r="BF249" i="1" s="1"/>
  <c r="F248" i="1"/>
  <c r="BF248" i="1" s="1"/>
  <c r="F247" i="1"/>
  <c r="BU246" i="1"/>
  <c r="BH246" i="1"/>
  <c r="BH245" i="1" s="1"/>
  <c r="F246" i="1"/>
  <c r="BF246" i="1" s="1"/>
  <c r="BM245" i="1"/>
  <c r="BM218" i="1" s="1"/>
  <c r="BM9" i="1" s="1"/>
  <c r="BL245" i="1"/>
  <c r="BL218" i="1" s="1"/>
  <c r="BL9" i="1" s="1"/>
  <c r="BK245" i="1"/>
  <c r="BK218" i="1" s="1"/>
  <c r="BK9" i="1" s="1"/>
  <c r="BJ245" i="1"/>
  <c r="BJ218" i="1" s="1"/>
  <c r="BJ9" i="1" s="1"/>
  <c r="BI245" i="1"/>
  <c r="BI218" i="1" s="1"/>
  <c r="BI9" i="1" s="1"/>
  <c r="BG245" i="1"/>
  <c r="BG218" i="1" s="1"/>
  <c r="BG9" i="1" s="1"/>
  <c r="BE245" i="1"/>
  <c r="BD245" i="1"/>
  <c r="BC245" i="1"/>
  <c r="BB245" i="1"/>
  <c r="BA245" i="1"/>
  <c r="AZ245" i="1"/>
  <c r="AY245" i="1"/>
  <c r="AX245" i="1"/>
  <c r="AW245" i="1"/>
  <c r="AV245" i="1"/>
  <c r="AU245" i="1"/>
  <c r="AT245" i="1"/>
  <c r="AS245" i="1"/>
  <c r="AR245" i="1"/>
  <c r="AQ245" i="1"/>
  <c r="AP245" i="1"/>
  <c r="AO245" i="1"/>
  <c r="AN245" i="1"/>
  <c r="AM245" i="1"/>
  <c r="AK245" i="1"/>
  <c r="AJ245" i="1"/>
  <c r="AI245" i="1"/>
  <c r="AH245" i="1"/>
  <c r="AG245" i="1"/>
  <c r="AF245" i="1"/>
  <c r="AE245" i="1"/>
  <c r="AD245" i="1"/>
  <c r="AC245" i="1"/>
  <c r="AB245" i="1"/>
  <c r="AA245" i="1"/>
  <c r="Z245" i="1"/>
  <c r="X245" i="1"/>
  <c r="W245" i="1"/>
  <c r="V245" i="1"/>
  <c r="U245" i="1"/>
  <c r="T245" i="1"/>
  <c r="S245" i="1"/>
  <c r="R245" i="1"/>
  <c r="Q245" i="1"/>
  <c r="P245" i="1"/>
  <c r="O245" i="1"/>
  <c r="N245" i="1"/>
  <c r="M245" i="1"/>
  <c r="L245" i="1"/>
  <c r="K245" i="1"/>
  <c r="J245" i="1"/>
  <c r="H245" i="1"/>
  <c r="G245" i="1"/>
  <c r="E244" i="1"/>
  <c r="BF244" i="1" s="1"/>
  <c r="AL243" i="1"/>
  <c r="Y243" i="1"/>
  <c r="F243" i="1"/>
  <c r="E243" i="1"/>
  <c r="BH243" i="1" s="1"/>
  <c r="BU242" i="1"/>
  <c r="AL242" i="1"/>
  <c r="Y242" i="1"/>
  <c r="F242" i="1"/>
  <c r="E242" i="1"/>
  <c r="BU241" i="1"/>
  <c r="AL241" i="1"/>
  <c r="Y241" i="1"/>
  <c r="F241" i="1"/>
  <c r="E241" i="1"/>
  <c r="BU240" i="1"/>
  <c r="BE240" i="1"/>
  <c r="BD240" i="1"/>
  <c r="BC240" i="1"/>
  <c r="BB240" i="1"/>
  <c r="BA240" i="1"/>
  <c r="AZ240" i="1"/>
  <c r="AY240" i="1"/>
  <c r="AX240" i="1"/>
  <c r="AW240" i="1"/>
  <c r="AV240" i="1"/>
  <c r="AU240" i="1"/>
  <c r="AT240" i="1"/>
  <c r="AS240" i="1"/>
  <c r="AR240" i="1"/>
  <c r="AQ240" i="1"/>
  <c r="AP240" i="1"/>
  <c r="AO240" i="1"/>
  <c r="AN240" i="1"/>
  <c r="AM240" i="1"/>
  <c r="AK240" i="1"/>
  <c r="AJ240" i="1"/>
  <c r="AI240" i="1"/>
  <c r="AH240" i="1"/>
  <c r="AG240" i="1"/>
  <c r="AF240" i="1"/>
  <c r="AE240" i="1"/>
  <c r="AD240" i="1"/>
  <c r="AC240" i="1"/>
  <c r="AB240" i="1"/>
  <c r="AA240" i="1"/>
  <c r="Z240" i="1"/>
  <c r="X240" i="1"/>
  <c r="W240" i="1"/>
  <c r="V240" i="1"/>
  <c r="U240" i="1"/>
  <c r="T240" i="1"/>
  <c r="S240" i="1"/>
  <c r="R240" i="1"/>
  <c r="Q240" i="1"/>
  <c r="P240" i="1"/>
  <c r="O240" i="1"/>
  <c r="N240" i="1"/>
  <c r="M240" i="1"/>
  <c r="L240" i="1"/>
  <c r="K240" i="1"/>
  <c r="J240" i="1"/>
  <c r="I240" i="1"/>
  <c r="H240" i="1"/>
  <c r="G240" i="1"/>
  <c r="BU239" i="1"/>
  <c r="AL239" i="1"/>
  <c r="Y239" i="1"/>
  <c r="F239" i="1"/>
  <c r="BH239" i="1"/>
  <c r="BU238" i="1"/>
  <c r="AL238" i="1"/>
  <c r="Y238" i="1"/>
  <c r="F238" i="1"/>
  <c r="BH238" i="1"/>
  <c r="BU237" i="1"/>
  <c r="AL237" i="1"/>
  <c r="Y237" i="1"/>
  <c r="F237" i="1"/>
  <c r="BH237" i="1"/>
  <c r="BU236" i="1"/>
  <c r="AL236" i="1"/>
  <c r="Y236" i="1"/>
  <c r="F236" i="1"/>
  <c r="BH236" i="1"/>
  <c r="BU235" i="1"/>
  <c r="BE235" i="1"/>
  <c r="BD235" i="1"/>
  <c r="BC235" i="1"/>
  <c r="BB235" i="1"/>
  <c r="BA235" i="1"/>
  <c r="AZ235" i="1"/>
  <c r="AY235" i="1"/>
  <c r="AX235" i="1"/>
  <c r="AW235" i="1"/>
  <c r="AV235" i="1"/>
  <c r="AU235" i="1"/>
  <c r="AT235" i="1"/>
  <c r="AS235" i="1"/>
  <c r="AR235" i="1"/>
  <c r="AQ235" i="1"/>
  <c r="AP235" i="1"/>
  <c r="AO235" i="1"/>
  <c r="AN235" i="1"/>
  <c r="AM235" i="1"/>
  <c r="AK235" i="1"/>
  <c r="AJ235" i="1"/>
  <c r="AI235" i="1"/>
  <c r="AH235" i="1"/>
  <c r="AG235" i="1"/>
  <c r="AF235" i="1"/>
  <c r="AE235" i="1"/>
  <c r="AD235" i="1"/>
  <c r="AC235" i="1"/>
  <c r="AB235" i="1"/>
  <c r="AA235" i="1"/>
  <c r="Z235" i="1"/>
  <c r="X235" i="1"/>
  <c r="W235" i="1"/>
  <c r="V235" i="1"/>
  <c r="U235" i="1"/>
  <c r="T235" i="1"/>
  <c r="S235" i="1"/>
  <c r="R235" i="1"/>
  <c r="Q235" i="1"/>
  <c r="P235" i="1"/>
  <c r="O235" i="1"/>
  <c r="N235" i="1"/>
  <c r="M235" i="1"/>
  <c r="L235" i="1"/>
  <c r="K235" i="1"/>
  <c r="J235" i="1"/>
  <c r="I235" i="1"/>
  <c r="H235" i="1"/>
  <c r="G235" i="1"/>
  <c r="AL234" i="1"/>
  <c r="Y234" i="1"/>
  <c r="F234" i="1"/>
  <c r="E234" i="1"/>
  <c r="E233" i="1" s="1"/>
  <c r="BE233" i="1"/>
  <c r="BD233" i="1"/>
  <c r="BC233" i="1"/>
  <c r="BB233" i="1"/>
  <c r="BA233" i="1"/>
  <c r="AZ233" i="1"/>
  <c r="AY233" i="1"/>
  <c r="AX233" i="1"/>
  <c r="AW233" i="1"/>
  <c r="AV233" i="1"/>
  <c r="AU233" i="1"/>
  <c r="AT233" i="1"/>
  <c r="AS233" i="1"/>
  <c r="AR233" i="1"/>
  <c r="AQ233" i="1"/>
  <c r="AP233" i="1"/>
  <c r="AO233" i="1"/>
  <c r="AN233" i="1"/>
  <c r="AM233" i="1"/>
  <c r="AK233" i="1"/>
  <c r="AJ233" i="1"/>
  <c r="AI233" i="1"/>
  <c r="AH233" i="1"/>
  <c r="AG233" i="1"/>
  <c r="AF233" i="1"/>
  <c r="AE233" i="1"/>
  <c r="AD233" i="1"/>
  <c r="AC233" i="1"/>
  <c r="AB233" i="1"/>
  <c r="AA233" i="1"/>
  <c r="Z233" i="1"/>
  <c r="X233" i="1"/>
  <c r="W233" i="1"/>
  <c r="V233" i="1"/>
  <c r="U233" i="1"/>
  <c r="T233" i="1"/>
  <c r="S233" i="1"/>
  <c r="R233" i="1"/>
  <c r="Q233" i="1"/>
  <c r="P233" i="1"/>
  <c r="O233" i="1"/>
  <c r="N233" i="1"/>
  <c r="M233" i="1"/>
  <c r="L233" i="1"/>
  <c r="K233" i="1"/>
  <c r="J233" i="1"/>
  <c r="I233" i="1"/>
  <c r="H233" i="1"/>
  <c r="G233" i="1"/>
  <c r="AL232" i="1"/>
  <c r="Y232" i="1"/>
  <c r="F232" i="1"/>
  <c r="BF232" i="1" s="1"/>
  <c r="AL231" i="1"/>
  <c r="Y231" i="1"/>
  <c r="F231" i="1"/>
  <c r="BF231" i="1" s="1"/>
  <c r="AL230" i="1"/>
  <c r="Y230" i="1"/>
  <c r="F230" i="1"/>
  <c r="BF230" i="1" s="1"/>
  <c r="BE229" i="1"/>
  <c r="BD229" i="1"/>
  <c r="BC229" i="1"/>
  <c r="BB229" i="1"/>
  <c r="BA229" i="1"/>
  <c r="AZ229" i="1"/>
  <c r="AY229" i="1"/>
  <c r="AX229" i="1"/>
  <c r="AW229" i="1"/>
  <c r="AV229" i="1"/>
  <c r="AU229" i="1"/>
  <c r="AT229" i="1"/>
  <c r="AS229" i="1"/>
  <c r="AR229" i="1"/>
  <c r="AQ229" i="1"/>
  <c r="AP229" i="1"/>
  <c r="AO229" i="1"/>
  <c r="AN229" i="1"/>
  <c r="AM229" i="1"/>
  <c r="AK229" i="1"/>
  <c r="AJ229" i="1"/>
  <c r="AI229" i="1"/>
  <c r="AH229" i="1"/>
  <c r="AG229" i="1"/>
  <c r="AF229" i="1"/>
  <c r="AE229" i="1"/>
  <c r="AD229" i="1"/>
  <c r="AC229" i="1"/>
  <c r="AB229" i="1"/>
  <c r="AA229" i="1"/>
  <c r="Z229" i="1"/>
  <c r="X229" i="1"/>
  <c r="W229" i="1"/>
  <c r="V229" i="1"/>
  <c r="U229" i="1"/>
  <c r="T229" i="1"/>
  <c r="S229" i="1"/>
  <c r="R229" i="1"/>
  <c r="Q229" i="1"/>
  <c r="P229" i="1"/>
  <c r="O229" i="1"/>
  <c r="N229" i="1"/>
  <c r="M229" i="1"/>
  <c r="L229" i="1"/>
  <c r="K229" i="1"/>
  <c r="J229" i="1"/>
  <c r="I229" i="1"/>
  <c r="H229" i="1"/>
  <c r="G229" i="1"/>
  <c r="E229" i="1"/>
  <c r="AL228" i="1"/>
  <c r="Y228" i="1"/>
  <c r="F228" i="1"/>
  <c r="BF228" i="1" s="1"/>
  <c r="AL227" i="1"/>
  <c r="Y227" i="1"/>
  <c r="F227" i="1"/>
  <c r="BF227" i="1" s="1"/>
  <c r="AL226" i="1"/>
  <c r="Y226" i="1"/>
  <c r="F226" i="1"/>
  <c r="BF226" i="1" s="1"/>
  <c r="BU225" i="1"/>
  <c r="AL225" i="1"/>
  <c r="Y225" i="1"/>
  <c r="F225" i="1"/>
  <c r="BU224" i="1"/>
  <c r="AL224" i="1"/>
  <c r="F224" i="1"/>
  <c r="AL223" i="1"/>
  <c r="F223" i="1"/>
  <c r="BF223" i="1" s="1"/>
  <c r="AL222" i="1"/>
  <c r="F222" i="1"/>
  <c r="BF222" i="1" s="1"/>
  <c r="BU221" i="1"/>
  <c r="BE221" i="1"/>
  <c r="BD221" i="1"/>
  <c r="BC221" i="1"/>
  <c r="BB221" i="1"/>
  <c r="BA221" i="1"/>
  <c r="AZ221" i="1"/>
  <c r="AY221" i="1"/>
  <c r="AX221" i="1"/>
  <c r="AW221" i="1"/>
  <c r="AV221" i="1"/>
  <c r="AU221" i="1"/>
  <c r="AT221" i="1"/>
  <c r="AS221" i="1"/>
  <c r="AR221" i="1"/>
  <c r="AQ221" i="1"/>
  <c r="AP221" i="1"/>
  <c r="AO221" i="1"/>
  <c r="AN221" i="1"/>
  <c r="AM221" i="1"/>
  <c r="AK221" i="1"/>
  <c r="AJ221" i="1"/>
  <c r="AI221" i="1"/>
  <c r="AH221" i="1"/>
  <c r="AG221" i="1"/>
  <c r="AF221" i="1"/>
  <c r="AE221" i="1"/>
  <c r="AD221" i="1"/>
  <c r="AC221" i="1"/>
  <c r="AB221" i="1"/>
  <c r="AA221" i="1"/>
  <c r="Z221" i="1"/>
  <c r="X221" i="1"/>
  <c r="W221" i="1"/>
  <c r="V221" i="1"/>
  <c r="U221" i="1"/>
  <c r="T221" i="1"/>
  <c r="S221" i="1"/>
  <c r="R221" i="1"/>
  <c r="Q221" i="1"/>
  <c r="P221" i="1"/>
  <c r="O221" i="1"/>
  <c r="N221" i="1"/>
  <c r="M221" i="1"/>
  <c r="L221" i="1"/>
  <c r="K221" i="1"/>
  <c r="J221" i="1"/>
  <c r="I221" i="1"/>
  <c r="H221" i="1"/>
  <c r="G221" i="1"/>
  <c r="AL220" i="1"/>
  <c r="Y220" i="1"/>
  <c r="F220" i="1"/>
  <c r="BF220" i="1" s="1"/>
  <c r="BF219" i="1" s="1"/>
  <c r="BE219" i="1"/>
  <c r="BD219" i="1"/>
  <c r="BC219" i="1"/>
  <c r="BB219" i="1"/>
  <c r="BA219" i="1"/>
  <c r="AZ219" i="1"/>
  <c r="AY219" i="1"/>
  <c r="AX219" i="1"/>
  <c r="AW219" i="1"/>
  <c r="AV219" i="1"/>
  <c r="AU219" i="1"/>
  <c r="AT219" i="1"/>
  <c r="AS219" i="1"/>
  <c r="AR219" i="1"/>
  <c r="AQ219" i="1"/>
  <c r="AP219" i="1"/>
  <c r="AO219" i="1"/>
  <c r="AN219" i="1"/>
  <c r="AM219" i="1"/>
  <c r="AK219" i="1"/>
  <c r="AJ219" i="1"/>
  <c r="AI219" i="1"/>
  <c r="AH219" i="1"/>
  <c r="AG219" i="1"/>
  <c r="AF219" i="1"/>
  <c r="AE219" i="1"/>
  <c r="AD219" i="1"/>
  <c r="AC219" i="1"/>
  <c r="AB219" i="1"/>
  <c r="AA219" i="1"/>
  <c r="Z219" i="1"/>
  <c r="X219" i="1"/>
  <c r="W219" i="1"/>
  <c r="V219" i="1"/>
  <c r="U219" i="1"/>
  <c r="T219" i="1"/>
  <c r="S219" i="1"/>
  <c r="R219" i="1"/>
  <c r="Q219" i="1"/>
  <c r="P219" i="1"/>
  <c r="O219" i="1"/>
  <c r="N219" i="1"/>
  <c r="M219" i="1"/>
  <c r="L219" i="1"/>
  <c r="K219" i="1"/>
  <c r="J219" i="1"/>
  <c r="I219" i="1"/>
  <c r="H219" i="1"/>
  <c r="G219" i="1"/>
  <c r="E219" i="1"/>
  <c r="BU218" i="1"/>
  <c r="AL217" i="1"/>
  <c r="Y217" i="1"/>
  <c r="F217" i="1"/>
  <c r="BF217" i="1" s="1"/>
  <c r="AL216" i="1"/>
  <c r="Y216" i="1"/>
  <c r="F216" i="1"/>
  <c r="BF216" i="1" s="1"/>
  <c r="AL215" i="1"/>
  <c r="Y215" i="1"/>
  <c r="F215" i="1"/>
  <c r="BF215" i="1" s="1"/>
  <c r="BH214" i="1"/>
  <c r="AL214" i="1"/>
  <c r="Y214" i="1"/>
  <c r="H214" i="1"/>
  <c r="H175" i="1" s="1"/>
  <c r="G214" i="1"/>
  <c r="G175" i="1" s="1"/>
  <c r="AL213" i="1"/>
  <c r="Y213" i="1"/>
  <c r="F213" i="1"/>
  <c r="E213" i="1"/>
  <c r="BH213" i="1" s="1"/>
  <c r="AL212" i="1"/>
  <c r="Y212" i="1"/>
  <c r="F212" i="1"/>
  <c r="E212" i="1"/>
  <c r="AL211" i="1"/>
  <c r="Y211" i="1"/>
  <c r="F211" i="1"/>
  <c r="E211" i="1"/>
  <c r="BH211" i="1" s="1"/>
  <c r="BU210" i="1"/>
  <c r="AL210" i="1"/>
  <c r="Y210" i="1"/>
  <c r="F210" i="1"/>
  <c r="E210" i="1"/>
  <c r="BH210" i="1" s="1"/>
  <c r="AL209" i="1"/>
  <c r="Y209" i="1"/>
  <c r="F209" i="1"/>
  <c r="E209" i="1"/>
  <c r="BH209" i="1" s="1"/>
  <c r="AL208" i="1"/>
  <c r="Y208" i="1"/>
  <c r="F208" i="1"/>
  <c r="E208" i="1"/>
  <c r="BU207" i="1"/>
  <c r="AL207" i="1"/>
  <c r="Y207" i="1"/>
  <c r="F207" i="1"/>
  <c r="E207" i="1"/>
  <c r="AL206" i="1"/>
  <c r="Y206" i="1"/>
  <c r="F206" i="1"/>
  <c r="E206" i="1"/>
  <c r="BH206" i="1" s="1"/>
  <c r="BU205" i="1"/>
  <c r="BG205" i="1"/>
  <c r="AL205" i="1"/>
  <c r="Y205" i="1"/>
  <c r="F205" i="1"/>
  <c r="E205" i="1"/>
  <c r="BH205" i="1" s="1"/>
  <c r="AL204" i="1"/>
  <c r="Y204" i="1"/>
  <c r="F204" i="1"/>
  <c r="E204" i="1"/>
  <c r="BH204" i="1" s="1"/>
  <c r="BU203" i="1"/>
  <c r="AL203" i="1"/>
  <c r="Y203" i="1"/>
  <c r="F203" i="1"/>
  <c r="E203" i="1"/>
  <c r="BH203" i="1" s="1"/>
  <c r="BU202" i="1"/>
  <c r="AL202" i="1"/>
  <c r="Y202" i="1"/>
  <c r="F202" i="1"/>
  <c r="E202" i="1"/>
  <c r="BH202" i="1" s="1"/>
  <c r="AL201" i="1"/>
  <c r="Y201" i="1"/>
  <c r="F201" i="1"/>
  <c r="BF201" i="1" s="1"/>
  <c r="AL200" i="1"/>
  <c r="Y200" i="1"/>
  <c r="F200" i="1"/>
  <c r="E200" i="1"/>
  <c r="AL199" i="1"/>
  <c r="Y199" i="1"/>
  <c r="F199" i="1"/>
  <c r="E199" i="1"/>
  <c r="BU198" i="1"/>
  <c r="AL198" i="1"/>
  <c r="Y198" i="1"/>
  <c r="F198" i="1"/>
  <c r="E198" i="1"/>
  <c r="BH198" i="1" s="1"/>
  <c r="BU197" i="1"/>
  <c r="AL197" i="1"/>
  <c r="Y197" i="1"/>
  <c r="F197" i="1"/>
  <c r="E197" i="1"/>
  <c r="BH197" i="1" s="1"/>
  <c r="BU196" i="1"/>
  <c r="AL196" i="1"/>
  <c r="Y196" i="1"/>
  <c r="F196" i="1"/>
  <c r="E196" i="1"/>
  <c r="BH196" i="1" s="1"/>
  <c r="AL195" i="1"/>
  <c r="Y195" i="1"/>
  <c r="F195" i="1"/>
  <c r="E195" i="1"/>
  <c r="AL194" i="1"/>
  <c r="Y194" i="1"/>
  <c r="F194" i="1"/>
  <c r="E194" i="1"/>
  <c r="AL193" i="1"/>
  <c r="Y193" i="1"/>
  <c r="F193" i="1"/>
  <c r="E193" i="1"/>
  <c r="AL192" i="1"/>
  <c r="Y192" i="1"/>
  <c r="F192" i="1"/>
  <c r="E192" i="1"/>
  <c r="AL191" i="1"/>
  <c r="Y191" i="1"/>
  <c r="F191" i="1"/>
  <c r="E191" i="1"/>
  <c r="BU190" i="1"/>
  <c r="AL190" i="1"/>
  <c r="Y190" i="1"/>
  <c r="F190" i="1"/>
  <c r="E190" i="1"/>
  <c r="BH190" i="1" s="1"/>
  <c r="AL189" i="1"/>
  <c r="Y189" i="1"/>
  <c r="F189" i="1"/>
  <c r="E189" i="1"/>
  <c r="AL188" i="1"/>
  <c r="Y188" i="1"/>
  <c r="F188" i="1"/>
  <c r="E188" i="1"/>
  <c r="BU187" i="1"/>
  <c r="AL187" i="1"/>
  <c r="Y187" i="1"/>
  <c r="F187" i="1"/>
  <c r="E187" i="1"/>
  <c r="BH187" i="1" s="1"/>
  <c r="AL186" i="1"/>
  <c r="Y186" i="1"/>
  <c r="F186" i="1"/>
  <c r="BF186" i="1" s="1"/>
  <c r="AL185" i="1"/>
  <c r="Y185" i="1"/>
  <c r="F185" i="1"/>
  <c r="E185" i="1"/>
  <c r="AL184" i="1"/>
  <c r="Y184" i="1"/>
  <c r="F184" i="1"/>
  <c r="E184" i="1"/>
  <c r="AL183" i="1"/>
  <c r="Y183" i="1"/>
  <c r="F183" i="1"/>
  <c r="E183" i="1"/>
  <c r="AL182" i="1"/>
  <c r="Y182" i="1"/>
  <c r="F182" i="1"/>
  <c r="E182" i="1"/>
  <c r="BH182" i="1" s="1"/>
  <c r="AL181" i="1"/>
  <c r="Y181" i="1"/>
  <c r="F181" i="1"/>
  <c r="E181" i="1"/>
  <c r="AL180" i="1"/>
  <c r="Y180" i="1"/>
  <c r="F180" i="1"/>
  <c r="E180" i="1"/>
  <c r="BH180" i="1" s="1"/>
  <c r="AL179" i="1"/>
  <c r="Y179" i="1"/>
  <c r="F179" i="1"/>
  <c r="E179" i="1"/>
  <c r="BU178" i="1"/>
  <c r="AL178" i="1"/>
  <c r="Y178" i="1"/>
  <c r="F178" i="1"/>
  <c r="E178" i="1"/>
  <c r="BU177" i="1"/>
  <c r="AL177" i="1"/>
  <c r="Y177" i="1"/>
  <c r="F177" i="1"/>
  <c r="E177" i="1"/>
  <c r="BU176" i="1"/>
  <c r="AL176" i="1"/>
  <c r="Y176" i="1"/>
  <c r="F176" i="1"/>
  <c r="E176" i="1"/>
  <c r="BE175" i="1"/>
  <c r="BD175" i="1"/>
  <c r="BC175" i="1"/>
  <c r="BB175" i="1"/>
  <c r="BA175" i="1"/>
  <c r="AZ175" i="1"/>
  <c r="AY175" i="1"/>
  <c r="AX175" i="1"/>
  <c r="AW175" i="1"/>
  <c r="AV175" i="1"/>
  <c r="AU175" i="1"/>
  <c r="AT175" i="1"/>
  <c r="AS175" i="1"/>
  <c r="AR175" i="1"/>
  <c r="AQ175" i="1"/>
  <c r="AP175" i="1"/>
  <c r="AO175" i="1"/>
  <c r="AN175" i="1"/>
  <c r="AM175" i="1"/>
  <c r="AK175" i="1"/>
  <c r="AJ175" i="1"/>
  <c r="AI175" i="1"/>
  <c r="AH175" i="1"/>
  <c r="AG175" i="1"/>
  <c r="AF175" i="1"/>
  <c r="AE175" i="1"/>
  <c r="AD175" i="1"/>
  <c r="AC175" i="1"/>
  <c r="AB175" i="1"/>
  <c r="AA175" i="1"/>
  <c r="Z175" i="1"/>
  <c r="X175" i="1"/>
  <c r="W175" i="1"/>
  <c r="V175" i="1"/>
  <c r="U175" i="1"/>
  <c r="T175" i="1"/>
  <c r="S175" i="1"/>
  <c r="R175" i="1"/>
  <c r="Q175" i="1"/>
  <c r="P175" i="1"/>
  <c r="O175" i="1"/>
  <c r="N175" i="1"/>
  <c r="M175" i="1"/>
  <c r="L175" i="1"/>
  <c r="K175" i="1"/>
  <c r="J175" i="1"/>
  <c r="I175" i="1"/>
  <c r="AL174" i="1"/>
  <c r="Y174" i="1"/>
  <c r="F174" i="1"/>
  <c r="E174" i="1"/>
  <c r="BU173" i="1"/>
  <c r="AL173" i="1"/>
  <c r="Y173" i="1"/>
  <c r="F173" i="1"/>
  <c r="E173" i="1"/>
  <c r="F172" i="1"/>
  <c r="E172" i="1"/>
  <c r="AL171" i="1"/>
  <c r="Y171" i="1"/>
  <c r="F171" i="1"/>
  <c r="E171" i="1"/>
  <c r="AL170" i="1"/>
  <c r="Y170" i="1"/>
  <c r="F170" i="1"/>
  <c r="E170" i="1"/>
  <c r="BU169" i="1"/>
  <c r="AL169" i="1"/>
  <c r="Y169" i="1"/>
  <c r="F169" i="1"/>
  <c r="E169" i="1"/>
  <c r="BU168" i="1"/>
  <c r="AL168" i="1"/>
  <c r="Y168" i="1"/>
  <c r="F168" i="1"/>
  <c r="E168" i="1"/>
  <c r="BU167" i="1"/>
  <c r="AL167" i="1"/>
  <c r="Y167" i="1"/>
  <c r="F167" i="1"/>
  <c r="E167" i="1"/>
  <c r="BU166" i="1"/>
  <c r="AL166" i="1"/>
  <c r="Y166" i="1"/>
  <c r="F166" i="1"/>
  <c r="E166" i="1"/>
  <c r="BU165" i="1"/>
  <c r="AL165" i="1"/>
  <c r="Y165" i="1"/>
  <c r="F165" i="1"/>
  <c r="E165" i="1"/>
  <c r="BU164" i="1"/>
  <c r="AL164" i="1"/>
  <c r="Y164" i="1"/>
  <c r="F164" i="1"/>
  <c r="E164" i="1"/>
  <c r="BU163" i="1"/>
  <c r="AL163" i="1"/>
  <c r="Y163" i="1"/>
  <c r="F163" i="1"/>
  <c r="E163" i="1"/>
  <c r="BU162" i="1"/>
  <c r="AL162" i="1"/>
  <c r="Y162" i="1"/>
  <c r="F162" i="1"/>
  <c r="E162" i="1"/>
  <c r="BU161" i="1"/>
  <c r="AL161" i="1"/>
  <c r="Y161" i="1"/>
  <c r="F161" i="1"/>
  <c r="E161" i="1"/>
  <c r="BU160" i="1"/>
  <c r="AL160" i="1"/>
  <c r="Y160" i="1"/>
  <c r="F160" i="1"/>
  <c r="E160" i="1"/>
  <c r="BU159" i="1"/>
  <c r="AL159" i="1"/>
  <c r="Y159" i="1"/>
  <c r="F159" i="1"/>
  <c r="E159" i="1"/>
  <c r="BU158" i="1"/>
  <c r="AL158" i="1"/>
  <c r="Y158" i="1"/>
  <c r="F158" i="1"/>
  <c r="E158" i="1"/>
  <c r="BU157" i="1"/>
  <c r="AL157" i="1"/>
  <c r="Y157" i="1"/>
  <c r="F157" i="1"/>
  <c r="E157" i="1"/>
  <c r="BU156" i="1"/>
  <c r="AL156" i="1"/>
  <c r="Y156" i="1"/>
  <c r="F156" i="1"/>
  <c r="E156" i="1"/>
  <c r="BU155" i="1"/>
  <c r="BG155" i="1"/>
  <c r="BE155" i="1"/>
  <c r="BE154" i="1" s="1"/>
  <c r="BD155" i="1"/>
  <c r="BD154" i="1" s="1"/>
  <c r="BC155" i="1"/>
  <c r="BC154" i="1" s="1"/>
  <c r="BB155" i="1"/>
  <c r="BB154" i="1" s="1"/>
  <c r="BA155" i="1"/>
  <c r="BA154" i="1" s="1"/>
  <c r="AZ155" i="1"/>
  <c r="AZ154" i="1" s="1"/>
  <c r="AY155" i="1"/>
  <c r="AY154" i="1" s="1"/>
  <c r="AX155" i="1"/>
  <c r="AX154" i="1" s="1"/>
  <c r="AW155" i="1"/>
  <c r="AW154" i="1" s="1"/>
  <c r="AV155" i="1"/>
  <c r="AV154" i="1" s="1"/>
  <c r="AU155" i="1"/>
  <c r="AU154" i="1" s="1"/>
  <c r="AT155" i="1"/>
  <c r="AT154" i="1" s="1"/>
  <c r="AS155" i="1"/>
  <c r="AS154" i="1" s="1"/>
  <c r="AR155" i="1"/>
  <c r="AR154" i="1" s="1"/>
  <c r="AQ155" i="1"/>
  <c r="AQ154" i="1" s="1"/>
  <c r="AP155" i="1"/>
  <c r="AP154" i="1" s="1"/>
  <c r="AO155" i="1"/>
  <c r="AO154" i="1" s="1"/>
  <c r="AN155" i="1"/>
  <c r="AN154" i="1" s="1"/>
  <c r="AM155" i="1"/>
  <c r="AM154" i="1" s="1"/>
  <c r="AK155" i="1"/>
  <c r="AK154" i="1" s="1"/>
  <c r="AJ155" i="1"/>
  <c r="AJ154" i="1" s="1"/>
  <c r="AI155" i="1"/>
  <c r="AI154" i="1" s="1"/>
  <c r="AH155" i="1"/>
  <c r="AH154" i="1" s="1"/>
  <c r="AG155" i="1"/>
  <c r="AG154" i="1" s="1"/>
  <c r="AF155" i="1"/>
  <c r="AF154" i="1" s="1"/>
  <c r="AE155" i="1"/>
  <c r="AE154" i="1" s="1"/>
  <c r="AD155" i="1"/>
  <c r="AD154" i="1" s="1"/>
  <c r="AC155" i="1"/>
  <c r="AC154" i="1" s="1"/>
  <c r="AB155" i="1"/>
  <c r="AB154" i="1" s="1"/>
  <c r="AA155" i="1"/>
  <c r="AA154" i="1" s="1"/>
  <c r="Z155" i="1"/>
  <c r="Z154" i="1" s="1"/>
  <c r="X155" i="1"/>
  <c r="X154" i="1" s="1"/>
  <c r="W155" i="1"/>
  <c r="W154" i="1" s="1"/>
  <c r="V155" i="1"/>
  <c r="V154" i="1" s="1"/>
  <c r="U155" i="1"/>
  <c r="U154" i="1" s="1"/>
  <c r="T155" i="1"/>
  <c r="T154" i="1" s="1"/>
  <c r="S155" i="1"/>
  <c r="S154" i="1" s="1"/>
  <c r="R155" i="1"/>
  <c r="R154" i="1" s="1"/>
  <c r="Q155" i="1"/>
  <c r="Q154" i="1" s="1"/>
  <c r="P155" i="1"/>
  <c r="P154" i="1" s="1"/>
  <c r="O155" i="1"/>
  <c r="O154" i="1" s="1"/>
  <c r="N155" i="1"/>
  <c r="N154" i="1" s="1"/>
  <c r="M155" i="1"/>
  <c r="M154" i="1" s="1"/>
  <c r="L155" i="1"/>
  <c r="L154" i="1" s="1"/>
  <c r="K155" i="1"/>
  <c r="K154" i="1" s="1"/>
  <c r="J155" i="1"/>
  <c r="J154" i="1" s="1"/>
  <c r="I155" i="1"/>
  <c r="I154" i="1" s="1"/>
  <c r="H155" i="1"/>
  <c r="H154" i="1" s="1"/>
  <c r="G155" i="1"/>
  <c r="G154" i="1" s="1"/>
  <c r="BU154" i="1"/>
  <c r="BM154" i="1"/>
  <c r="BL154" i="1"/>
  <c r="BG154" i="1"/>
  <c r="AL152" i="1"/>
  <c r="Y152" i="1"/>
  <c r="F152" i="1"/>
  <c r="E152" i="1"/>
  <c r="AL151" i="1"/>
  <c r="Y151" i="1"/>
  <c r="F151" i="1"/>
  <c r="E151" i="1"/>
  <c r="BH151" i="1" s="1"/>
  <c r="AL150" i="1"/>
  <c r="Y150" i="1"/>
  <c r="F150" i="1"/>
  <c r="E150" i="1"/>
  <c r="AL149" i="1"/>
  <c r="Y149" i="1"/>
  <c r="F149" i="1"/>
  <c r="E149" i="1"/>
  <c r="AL148" i="1"/>
  <c r="Y148" i="1"/>
  <c r="F148" i="1"/>
  <c r="E148" i="1"/>
  <c r="BU147" i="1"/>
  <c r="BM147" i="1"/>
  <c r="BL147" i="1"/>
  <c r="BG147" i="1"/>
  <c r="BE147" i="1"/>
  <c r="BD147" i="1"/>
  <c r="BC147" i="1"/>
  <c r="BB147" i="1"/>
  <c r="BA147" i="1"/>
  <c r="AZ147" i="1"/>
  <c r="AY147" i="1"/>
  <c r="AX147" i="1"/>
  <c r="AW147" i="1"/>
  <c r="AV147" i="1"/>
  <c r="AU147" i="1"/>
  <c r="AT147" i="1"/>
  <c r="AS147" i="1"/>
  <c r="AR147" i="1"/>
  <c r="AQ147" i="1"/>
  <c r="AP147" i="1"/>
  <c r="AO147" i="1"/>
  <c r="AN147" i="1"/>
  <c r="AM147" i="1"/>
  <c r="AK147" i="1"/>
  <c r="AJ147" i="1"/>
  <c r="AI147" i="1"/>
  <c r="AH147" i="1"/>
  <c r="AG147" i="1"/>
  <c r="AF147" i="1"/>
  <c r="AE147" i="1"/>
  <c r="AD147" i="1"/>
  <c r="AC147" i="1"/>
  <c r="AB147" i="1"/>
  <c r="AA147" i="1"/>
  <c r="Z147" i="1"/>
  <c r="X147" i="1"/>
  <c r="W147" i="1"/>
  <c r="V147" i="1"/>
  <c r="U147" i="1"/>
  <c r="T147" i="1"/>
  <c r="S147" i="1"/>
  <c r="R147" i="1"/>
  <c r="Q147" i="1"/>
  <c r="P147" i="1"/>
  <c r="O147" i="1"/>
  <c r="N147" i="1"/>
  <c r="M147" i="1"/>
  <c r="L147" i="1"/>
  <c r="K147" i="1"/>
  <c r="J147" i="1"/>
  <c r="I147" i="1"/>
  <c r="H147" i="1"/>
  <c r="G147" i="1"/>
  <c r="AL146" i="1"/>
  <c r="Y146" i="1"/>
  <c r="F146" i="1"/>
  <c r="E146" i="1"/>
  <c r="AL145" i="1"/>
  <c r="Y145" i="1"/>
  <c r="F145" i="1"/>
  <c r="E145" i="1"/>
  <c r="AL144" i="1"/>
  <c r="Y144" i="1"/>
  <c r="F144" i="1"/>
  <c r="E144" i="1"/>
  <c r="AL143" i="1"/>
  <c r="Y143" i="1"/>
  <c r="F143" i="1"/>
  <c r="E143" i="1"/>
  <c r="AL142" i="1"/>
  <c r="Y142" i="1"/>
  <c r="F142" i="1"/>
  <c r="E142" i="1"/>
  <c r="AL141" i="1"/>
  <c r="Y141" i="1"/>
  <c r="F141" i="1"/>
  <c r="E141" i="1"/>
  <c r="AL140" i="1"/>
  <c r="Y140" i="1"/>
  <c r="F140" i="1"/>
  <c r="F139" i="1" s="1"/>
  <c r="E140" i="1"/>
  <c r="BU139" i="1"/>
  <c r="BM139" i="1"/>
  <c r="BL139" i="1"/>
  <c r="BK139" i="1"/>
  <c r="BJ139" i="1"/>
  <c r="BI139" i="1"/>
  <c r="BH139" i="1"/>
  <c r="BG139" i="1"/>
  <c r="BE139" i="1"/>
  <c r="BD139" i="1"/>
  <c r="BC139" i="1"/>
  <c r="BB139" i="1"/>
  <c r="BA139" i="1"/>
  <c r="AZ139" i="1"/>
  <c r="AY139" i="1"/>
  <c r="AX139" i="1"/>
  <c r="AW139" i="1"/>
  <c r="AV139" i="1"/>
  <c r="AU139" i="1"/>
  <c r="AT139" i="1"/>
  <c r="AS139" i="1"/>
  <c r="AR139" i="1"/>
  <c r="AQ139" i="1"/>
  <c r="AP139" i="1"/>
  <c r="AO139" i="1"/>
  <c r="AN139" i="1"/>
  <c r="AM139" i="1"/>
  <c r="AK139" i="1"/>
  <c r="AJ139" i="1"/>
  <c r="AI139" i="1"/>
  <c r="AH139" i="1"/>
  <c r="AG139" i="1"/>
  <c r="AF139" i="1"/>
  <c r="AE139" i="1"/>
  <c r="AD139" i="1"/>
  <c r="AC139" i="1"/>
  <c r="AB139" i="1"/>
  <c r="AA139" i="1"/>
  <c r="Z139" i="1"/>
  <c r="X139" i="1"/>
  <c r="W139" i="1"/>
  <c r="V139" i="1"/>
  <c r="U139" i="1"/>
  <c r="T139" i="1"/>
  <c r="S139" i="1"/>
  <c r="R139" i="1"/>
  <c r="Q139" i="1"/>
  <c r="P139" i="1"/>
  <c r="O139" i="1"/>
  <c r="N139" i="1"/>
  <c r="M139" i="1"/>
  <c r="L139" i="1"/>
  <c r="K139" i="1"/>
  <c r="J139" i="1"/>
  <c r="I139" i="1"/>
  <c r="H139" i="1"/>
  <c r="G139" i="1"/>
  <c r="AL138" i="1"/>
  <c r="Y138" i="1"/>
  <c r="F138" i="1"/>
  <c r="E138" i="1"/>
  <c r="AL137" i="1"/>
  <c r="AL136" i="1" s="1"/>
  <c r="Y137" i="1"/>
  <c r="F137" i="1"/>
  <c r="F136" i="1" s="1"/>
  <c r="E137" i="1"/>
  <c r="BM136" i="1"/>
  <c r="BL136" i="1"/>
  <c r="BG136" i="1"/>
  <c r="BE136" i="1"/>
  <c r="BD136" i="1"/>
  <c r="BC136" i="1"/>
  <c r="BB136" i="1"/>
  <c r="BA136" i="1"/>
  <c r="AZ136" i="1"/>
  <c r="AY136" i="1"/>
  <c r="AX136" i="1"/>
  <c r="AW136" i="1"/>
  <c r="AV136" i="1"/>
  <c r="AU136" i="1"/>
  <c r="AT136" i="1"/>
  <c r="AS136" i="1"/>
  <c r="AR136" i="1"/>
  <c r="AQ136" i="1"/>
  <c r="AP136" i="1"/>
  <c r="AO136" i="1"/>
  <c r="AN136" i="1"/>
  <c r="AM136" i="1"/>
  <c r="AK136" i="1"/>
  <c r="AJ136" i="1"/>
  <c r="AI136" i="1"/>
  <c r="AH136" i="1"/>
  <c r="AG136" i="1"/>
  <c r="AF136" i="1"/>
  <c r="AE136" i="1"/>
  <c r="AD136" i="1"/>
  <c r="AC136" i="1"/>
  <c r="AB136" i="1"/>
  <c r="AA136" i="1"/>
  <c r="Z136" i="1"/>
  <c r="X136" i="1"/>
  <c r="W136" i="1"/>
  <c r="V136" i="1"/>
  <c r="U136" i="1"/>
  <c r="T136" i="1"/>
  <c r="S136" i="1"/>
  <c r="R136" i="1"/>
  <c r="Q136" i="1"/>
  <c r="P136" i="1"/>
  <c r="O136" i="1"/>
  <c r="N136" i="1"/>
  <c r="M136" i="1"/>
  <c r="L136" i="1"/>
  <c r="K136" i="1"/>
  <c r="J136" i="1"/>
  <c r="I136" i="1"/>
  <c r="H136" i="1"/>
  <c r="G136" i="1"/>
  <c r="AL135" i="1"/>
  <c r="Y135" i="1"/>
  <c r="F135" i="1"/>
  <c r="E135" i="1"/>
  <c r="E134" i="1" s="1"/>
  <c r="BU134" i="1"/>
  <c r="BM134" i="1"/>
  <c r="BL134" i="1"/>
  <c r="BG134" i="1"/>
  <c r="BE134" i="1"/>
  <c r="BD134" i="1"/>
  <c r="BC134" i="1"/>
  <c r="BB134" i="1"/>
  <c r="BA134" i="1"/>
  <c r="AZ134" i="1"/>
  <c r="AY134" i="1"/>
  <c r="AX134" i="1"/>
  <c r="AW134" i="1"/>
  <c r="AV134" i="1"/>
  <c r="AU134" i="1"/>
  <c r="AT134" i="1"/>
  <c r="AS134" i="1"/>
  <c r="AR134" i="1"/>
  <c r="AQ134" i="1"/>
  <c r="AP134" i="1"/>
  <c r="AO134" i="1"/>
  <c r="AN134" i="1"/>
  <c r="AM134" i="1"/>
  <c r="AK134" i="1"/>
  <c r="AJ134" i="1"/>
  <c r="AI134" i="1"/>
  <c r="AH134" i="1"/>
  <c r="AG134" i="1"/>
  <c r="AF134" i="1"/>
  <c r="AE134" i="1"/>
  <c r="AD134" i="1"/>
  <c r="AC134" i="1"/>
  <c r="AB134" i="1"/>
  <c r="AA134" i="1"/>
  <c r="Z134" i="1"/>
  <c r="X134" i="1"/>
  <c r="W134" i="1"/>
  <c r="V134" i="1"/>
  <c r="U134" i="1"/>
  <c r="T134" i="1"/>
  <c r="S134" i="1"/>
  <c r="R134" i="1"/>
  <c r="Q134" i="1"/>
  <c r="P134" i="1"/>
  <c r="O134" i="1"/>
  <c r="N134" i="1"/>
  <c r="M134" i="1"/>
  <c r="L134" i="1"/>
  <c r="K134" i="1"/>
  <c r="J134" i="1"/>
  <c r="I134" i="1"/>
  <c r="H134" i="1"/>
  <c r="G134" i="1"/>
  <c r="BM133" i="1"/>
  <c r="BL133" i="1"/>
  <c r="BK133" i="1"/>
  <c r="BJ133" i="1"/>
  <c r="BI133" i="1"/>
  <c r="BH133" i="1"/>
  <c r="BG133" i="1"/>
  <c r="BU132" i="1"/>
  <c r="AL132" i="1"/>
  <c r="Y132" i="1"/>
  <c r="F132" i="1"/>
  <c r="E132" i="1"/>
  <c r="BU131" i="1"/>
  <c r="AL131" i="1"/>
  <c r="Y131" i="1"/>
  <c r="F131" i="1"/>
  <c r="E131" i="1"/>
  <c r="BU130" i="1"/>
  <c r="AL130" i="1"/>
  <c r="Y130" i="1"/>
  <c r="F130" i="1"/>
  <c r="E130" i="1"/>
  <c r="BH130" i="1" s="1"/>
  <c r="BU129" i="1"/>
  <c r="AL129" i="1"/>
  <c r="Y129" i="1"/>
  <c r="F129" i="1"/>
  <c r="E129" i="1"/>
  <c r="BH129" i="1" s="1"/>
  <c r="AL128" i="1"/>
  <c r="Y128" i="1"/>
  <c r="F128" i="1"/>
  <c r="E128" i="1"/>
  <c r="BU127" i="1"/>
  <c r="AL127" i="1"/>
  <c r="Y127" i="1"/>
  <c r="F127" i="1"/>
  <c r="E127" i="1"/>
  <c r="BU126" i="1"/>
  <c r="AL126" i="1"/>
  <c r="Y126" i="1"/>
  <c r="F126" i="1"/>
  <c r="E126" i="1"/>
  <c r="BH126" i="1" s="1"/>
  <c r="BU125" i="1"/>
  <c r="BM125" i="1"/>
  <c r="BL125" i="1"/>
  <c r="BG125" i="1"/>
  <c r="BE125" i="1"/>
  <c r="BD125" i="1"/>
  <c r="BC125" i="1"/>
  <c r="BB125" i="1"/>
  <c r="BA125" i="1"/>
  <c r="AZ125" i="1"/>
  <c r="AY125" i="1"/>
  <c r="AX125" i="1"/>
  <c r="AW125" i="1"/>
  <c r="AV125" i="1"/>
  <c r="AU125" i="1"/>
  <c r="AT125" i="1"/>
  <c r="AS125" i="1"/>
  <c r="AR125" i="1"/>
  <c r="AQ125" i="1"/>
  <c r="AP125" i="1"/>
  <c r="AO125" i="1"/>
  <c r="AN125" i="1"/>
  <c r="AM125" i="1"/>
  <c r="AK125" i="1"/>
  <c r="AJ125" i="1"/>
  <c r="AI125" i="1"/>
  <c r="AH125" i="1"/>
  <c r="AG125" i="1"/>
  <c r="AF125" i="1"/>
  <c r="AE125" i="1"/>
  <c r="AD125" i="1"/>
  <c r="AC125" i="1"/>
  <c r="AB125" i="1"/>
  <c r="AA125" i="1"/>
  <c r="Z125" i="1"/>
  <c r="X125" i="1"/>
  <c r="W125" i="1"/>
  <c r="V125" i="1"/>
  <c r="U125" i="1"/>
  <c r="T125" i="1"/>
  <c r="S125" i="1"/>
  <c r="R125" i="1"/>
  <c r="Q125" i="1"/>
  <c r="P125" i="1"/>
  <c r="O125" i="1"/>
  <c r="N125" i="1"/>
  <c r="M125" i="1"/>
  <c r="L125" i="1"/>
  <c r="K125" i="1"/>
  <c r="J125" i="1"/>
  <c r="I125" i="1"/>
  <c r="H125" i="1"/>
  <c r="G125" i="1"/>
  <c r="AL124" i="1"/>
  <c r="Y124" i="1"/>
  <c r="F124" i="1"/>
  <c r="E124" i="1"/>
  <c r="BH124" i="1" s="1"/>
  <c r="BU123" i="1"/>
  <c r="AL123" i="1"/>
  <c r="Y123" i="1"/>
  <c r="F123" i="1"/>
  <c r="E123" i="1"/>
  <c r="BU122" i="1"/>
  <c r="BM122" i="1"/>
  <c r="BL122" i="1"/>
  <c r="BG122" i="1"/>
  <c r="BE122" i="1"/>
  <c r="BD122" i="1"/>
  <c r="BC122" i="1"/>
  <c r="BB122" i="1"/>
  <c r="BA122" i="1"/>
  <c r="AZ122" i="1"/>
  <c r="AY122" i="1"/>
  <c r="AX122" i="1"/>
  <c r="AW122" i="1"/>
  <c r="AV122" i="1"/>
  <c r="AU122" i="1"/>
  <c r="AT122" i="1"/>
  <c r="AS122" i="1"/>
  <c r="AR122" i="1"/>
  <c r="AQ122" i="1"/>
  <c r="AP122" i="1"/>
  <c r="AO122" i="1"/>
  <c r="AN122" i="1"/>
  <c r="AM122" i="1"/>
  <c r="AK122" i="1"/>
  <c r="AJ122" i="1"/>
  <c r="AI122" i="1"/>
  <c r="AH122" i="1"/>
  <c r="AG122" i="1"/>
  <c r="AF122" i="1"/>
  <c r="AE122" i="1"/>
  <c r="AD122" i="1"/>
  <c r="AC122" i="1"/>
  <c r="AB122" i="1"/>
  <c r="AA122" i="1"/>
  <c r="Z122" i="1"/>
  <c r="X122" i="1"/>
  <c r="W122" i="1"/>
  <c r="V122" i="1"/>
  <c r="U122" i="1"/>
  <c r="T122" i="1"/>
  <c r="S122" i="1"/>
  <c r="R122" i="1"/>
  <c r="Q122" i="1"/>
  <c r="P122" i="1"/>
  <c r="O122" i="1"/>
  <c r="N122" i="1"/>
  <c r="M122" i="1"/>
  <c r="L122" i="1"/>
  <c r="K122" i="1"/>
  <c r="J122" i="1"/>
  <c r="I122" i="1"/>
  <c r="H122" i="1"/>
  <c r="G122" i="1"/>
  <c r="AL121" i="1"/>
  <c r="Y121" i="1"/>
  <c r="F121" i="1"/>
  <c r="E121" i="1"/>
  <c r="BU120" i="1"/>
  <c r="BM120" i="1"/>
  <c r="BL120" i="1"/>
  <c r="BG120" i="1"/>
  <c r="BE120" i="1"/>
  <c r="BD120" i="1"/>
  <c r="BC120" i="1"/>
  <c r="BB120" i="1"/>
  <c r="BA120" i="1"/>
  <c r="AZ120" i="1"/>
  <c r="AY120" i="1"/>
  <c r="AX120" i="1"/>
  <c r="AW120" i="1"/>
  <c r="AV120" i="1"/>
  <c r="AU120" i="1"/>
  <c r="AT120" i="1"/>
  <c r="AS120" i="1"/>
  <c r="AR120" i="1"/>
  <c r="AQ120" i="1"/>
  <c r="AP120" i="1"/>
  <c r="AO120" i="1"/>
  <c r="AN120" i="1"/>
  <c r="AM120" i="1"/>
  <c r="AK120" i="1"/>
  <c r="AJ120" i="1"/>
  <c r="AI120" i="1"/>
  <c r="AH120" i="1"/>
  <c r="AG120" i="1"/>
  <c r="AF120" i="1"/>
  <c r="AE120" i="1"/>
  <c r="AD120" i="1"/>
  <c r="AC120" i="1"/>
  <c r="AB120" i="1"/>
  <c r="AA120" i="1"/>
  <c r="Z120" i="1"/>
  <c r="X120" i="1"/>
  <c r="W120" i="1"/>
  <c r="V120" i="1"/>
  <c r="U120" i="1"/>
  <c r="T120" i="1"/>
  <c r="S120" i="1"/>
  <c r="R120" i="1"/>
  <c r="Q120" i="1"/>
  <c r="P120" i="1"/>
  <c r="O120" i="1"/>
  <c r="N120" i="1"/>
  <c r="M120" i="1"/>
  <c r="L120" i="1"/>
  <c r="K120" i="1"/>
  <c r="J120" i="1"/>
  <c r="I120" i="1"/>
  <c r="H120" i="1"/>
  <c r="G120" i="1"/>
  <c r="AL119" i="1"/>
  <c r="Y119" i="1"/>
  <c r="F119" i="1"/>
  <c r="E119" i="1"/>
  <c r="BU118" i="1"/>
  <c r="AL118" i="1"/>
  <c r="Y118" i="1"/>
  <c r="F118" i="1"/>
  <c r="E118" i="1"/>
  <c r="BU117" i="1"/>
  <c r="BM117" i="1"/>
  <c r="BL117" i="1"/>
  <c r="BG117" i="1"/>
  <c r="BE117" i="1"/>
  <c r="BD117" i="1"/>
  <c r="BC117" i="1"/>
  <c r="BB117" i="1"/>
  <c r="BA117" i="1"/>
  <c r="AZ117" i="1"/>
  <c r="AY117" i="1"/>
  <c r="AX117" i="1"/>
  <c r="AW117" i="1"/>
  <c r="AV117" i="1"/>
  <c r="AU117" i="1"/>
  <c r="AT117" i="1"/>
  <c r="AS117" i="1"/>
  <c r="AR117" i="1"/>
  <c r="AQ117" i="1"/>
  <c r="AP117" i="1"/>
  <c r="AO117" i="1"/>
  <c r="AN117" i="1"/>
  <c r="AM117" i="1"/>
  <c r="AK117" i="1"/>
  <c r="AJ117" i="1"/>
  <c r="AI117" i="1"/>
  <c r="AH117" i="1"/>
  <c r="AG117" i="1"/>
  <c r="AF117" i="1"/>
  <c r="AE117" i="1"/>
  <c r="AD117" i="1"/>
  <c r="AC117" i="1"/>
  <c r="AB117" i="1"/>
  <c r="AA117" i="1"/>
  <c r="Z117" i="1"/>
  <c r="X117" i="1"/>
  <c r="W117" i="1"/>
  <c r="V117" i="1"/>
  <c r="U117" i="1"/>
  <c r="T117" i="1"/>
  <c r="S117" i="1"/>
  <c r="R117" i="1"/>
  <c r="Q117" i="1"/>
  <c r="P117" i="1"/>
  <c r="O117" i="1"/>
  <c r="N117" i="1"/>
  <c r="M117" i="1"/>
  <c r="L117" i="1"/>
  <c r="K117" i="1"/>
  <c r="J117" i="1"/>
  <c r="I117" i="1"/>
  <c r="H117" i="1"/>
  <c r="G117" i="1"/>
  <c r="AL116" i="1"/>
  <c r="Y116" i="1"/>
  <c r="F116" i="1"/>
  <c r="E116" i="1"/>
  <c r="AL115" i="1"/>
  <c r="Y115" i="1"/>
  <c r="F115" i="1"/>
  <c r="E115" i="1"/>
  <c r="E114" i="1" s="1"/>
  <c r="BE114" i="1"/>
  <c r="BD114" i="1"/>
  <c r="BC114" i="1"/>
  <c r="BB114" i="1"/>
  <c r="BA114" i="1"/>
  <c r="AZ114" i="1"/>
  <c r="AY114" i="1"/>
  <c r="AX114" i="1"/>
  <c r="AW114" i="1"/>
  <c r="AV114" i="1"/>
  <c r="AU114" i="1"/>
  <c r="AT114" i="1"/>
  <c r="AS114" i="1"/>
  <c r="AR114" i="1"/>
  <c r="AQ114" i="1"/>
  <c r="AP114" i="1"/>
  <c r="AO114" i="1"/>
  <c r="AN114" i="1"/>
  <c r="AM114" i="1"/>
  <c r="AK114" i="1"/>
  <c r="AJ114" i="1"/>
  <c r="AI114" i="1"/>
  <c r="AH114" i="1"/>
  <c r="AG114" i="1"/>
  <c r="AF114" i="1"/>
  <c r="AE114" i="1"/>
  <c r="AD114" i="1"/>
  <c r="AC114" i="1"/>
  <c r="AB114" i="1"/>
  <c r="AA114" i="1"/>
  <c r="Z114" i="1"/>
  <c r="X114" i="1"/>
  <c r="W114" i="1"/>
  <c r="V114" i="1"/>
  <c r="U114" i="1"/>
  <c r="T114" i="1"/>
  <c r="S114" i="1"/>
  <c r="R114" i="1"/>
  <c r="Q114" i="1"/>
  <c r="P114" i="1"/>
  <c r="O114" i="1"/>
  <c r="N114" i="1"/>
  <c r="M114" i="1"/>
  <c r="L114" i="1"/>
  <c r="K114" i="1"/>
  <c r="J114" i="1"/>
  <c r="I114" i="1"/>
  <c r="H114" i="1"/>
  <c r="G114" i="1"/>
  <c r="AL113" i="1"/>
  <c r="Y113" i="1"/>
  <c r="F113" i="1"/>
  <c r="E113" i="1"/>
  <c r="E112" i="1" s="1"/>
  <c r="BE112" i="1"/>
  <c r="BD112" i="1"/>
  <c r="BC112" i="1"/>
  <c r="BB112" i="1"/>
  <c r="BA112" i="1"/>
  <c r="AZ112" i="1"/>
  <c r="AY112" i="1"/>
  <c r="AX112" i="1"/>
  <c r="AW112" i="1"/>
  <c r="AV112" i="1"/>
  <c r="AU112" i="1"/>
  <c r="AT112" i="1"/>
  <c r="AS112" i="1"/>
  <c r="AR112" i="1"/>
  <c r="AQ112" i="1"/>
  <c r="AP112" i="1"/>
  <c r="AO112" i="1"/>
  <c r="AN112" i="1"/>
  <c r="AM112" i="1"/>
  <c r="AK112" i="1"/>
  <c r="AJ112" i="1"/>
  <c r="AI112" i="1"/>
  <c r="AH112" i="1"/>
  <c r="AG112" i="1"/>
  <c r="AF112" i="1"/>
  <c r="AE112" i="1"/>
  <c r="AD112" i="1"/>
  <c r="AC112" i="1"/>
  <c r="AB112" i="1"/>
  <c r="AA112" i="1"/>
  <c r="Z112" i="1"/>
  <c r="X112" i="1"/>
  <c r="W112" i="1"/>
  <c r="V112" i="1"/>
  <c r="U112" i="1"/>
  <c r="T112" i="1"/>
  <c r="S112" i="1"/>
  <c r="R112" i="1"/>
  <c r="Q112" i="1"/>
  <c r="P112" i="1"/>
  <c r="O112" i="1"/>
  <c r="N112" i="1"/>
  <c r="M112" i="1"/>
  <c r="L112" i="1"/>
  <c r="K112" i="1"/>
  <c r="J112" i="1"/>
  <c r="I112" i="1"/>
  <c r="H112" i="1"/>
  <c r="G112" i="1"/>
  <c r="AL111" i="1"/>
  <c r="Y111" i="1"/>
  <c r="F111" i="1"/>
  <c r="E111" i="1"/>
  <c r="AL110" i="1"/>
  <c r="Y110" i="1"/>
  <c r="F110" i="1"/>
  <c r="E110" i="1"/>
  <c r="BH110" i="1" s="1"/>
  <c r="BU109" i="1"/>
  <c r="AL109" i="1"/>
  <c r="Y109" i="1"/>
  <c r="F109" i="1"/>
  <c r="E109" i="1"/>
  <c r="BU108" i="1"/>
  <c r="BM108" i="1"/>
  <c r="BL108" i="1"/>
  <c r="BI108" i="1"/>
  <c r="BG108" i="1"/>
  <c r="BE108" i="1"/>
  <c r="BD108" i="1"/>
  <c r="BC108" i="1"/>
  <c r="BB108" i="1"/>
  <c r="BA108" i="1"/>
  <c r="AZ108" i="1"/>
  <c r="AY108" i="1"/>
  <c r="AX108" i="1"/>
  <c r="AW108" i="1"/>
  <c r="AV108" i="1"/>
  <c r="AU108" i="1"/>
  <c r="AT108" i="1"/>
  <c r="AS108" i="1"/>
  <c r="AR108" i="1"/>
  <c r="AQ108" i="1"/>
  <c r="AP108" i="1"/>
  <c r="AO108" i="1"/>
  <c r="AN108" i="1"/>
  <c r="AM108" i="1"/>
  <c r="AK108" i="1"/>
  <c r="AJ108" i="1"/>
  <c r="AI108" i="1"/>
  <c r="AH108" i="1"/>
  <c r="AG108" i="1"/>
  <c r="AF108" i="1"/>
  <c r="AE108" i="1"/>
  <c r="AD108" i="1"/>
  <c r="AC108" i="1"/>
  <c r="AB108" i="1"/>
  <c r="AA108" i="1"/>
  <c r="Z108" i="1"/>
  <c r="X108" i="1"/>
  <c r="W108" i="1"/>
  <c r="V108" i="1"/>
  <c r="U108" i="1"/>
  <c r="T108" i="1"/>
  <c r="S108" i="1"/>
  <c r="R108" i="1"/>
  <c r="Q108" i="1"/>
  <c r="P108" i="1"/>
  <c r="O108" i="1"/>
  <c r="N108" i="1"/>
  <c r="M108" i="1"/>
  <c r="L108" i="1"/>
  <c r="K108" i="1"/>
  <c r="J108" i="1"/>
  <c r="I108" i="1"/>
  <c r="H108" i="1"/>
  <c r="G108" i="1"/>
  <c r="AL107" i="1"/>
  <c r="Y107" i="1"/>
  <c r="F107" i="1"/>
  <c r="E107" i="1"/>
  <c r="AL106" i="1"/>
  <c r="Y106" i="1"/>
  <c r="F106" i="1"/>
  <c r="E106" i="1"/>
  <c r="BU105" i="1"/>
  <c r="AL105" i="1"/>
  <c r="Y105" i="1"/>
  <c r="F105" i="1"/>
  <c r="E105" i="1"/>
  <c r="BU104" i="1"/>
  <c r="BM104" i="1"/>
  <c r="BL104" i="1"/>
  <c r="BG104" i="1"/>
  <c r="BE104" i="1"/>
  <c r="BD104" i="1"/>
  <c r="BC104" i="1"/>
  <c r="BB104" i="1"/>
  <c r="BA104" i="1"/>
  <c r="AZ104" i="1"/>
  <c r="AY104" i="1"/>
  <c r="AX104" i="1"/>
  <c r="AW104" i="1"/>
  <c r="AV104" i="1"/>
  <c r="AU104" i="1"/>
  <c r="AT104" i="1"/>
  <c r="AS104" i="1"/>
  <c r="AR104" i="1"/>
  <c r="AQ104" i="1"/>
  <c r="AP104" i="1"/>
  <c r="AO104" i="1"/>
  <c r="AN104" i="1"/>
  <c r="AM104" i="1"/>
  <c r="AK104" i="1"/>
  <c r="AJ104" i="1"/>
  <c r="AI104" i="1"/>
  <c r="AH104" i="1"/>
  <c r="AG104" i="1"/>
  <c r="AF104" i="1"/>
  <c r="AE104" i="1"/>
  <c r="AD104" i="1"/>
  <c r="AC104" i="1"/>
  <c r="AB104" i="1"/>
  <c r="AA104" i="1"/>
  <c r="Z104" i="1"/>
  <c r="X104" i="1"/>
  <c r="W104" i="1"/>
  <c r="V104" i="1"/>
  <c r="U104" i="1"/>
  <c r="T104" i="1"/>
  <c r="S104" i="1"/>
  <c r="R104" i="1"/>
  <c r="Q104" i="1"/>
  <c r="P104" i="1"/>
  <c r="O104" i="1"/>
  <c r="N104" i="1"/>
  <c r="M104" i="1"/>
  <c r="L104" i="1"/>
  <c r="K104" i="1"/>
  <c r="J104" i="1"/>
  <c r="I104" i="1"/>
  <c r="H104" i="1"/>
  <c r="G104" i="1"/>
  <c r="AL103" i="1"/>
  <c r="Y103" i="1"/>
  <c r="F103" i="1"/>
  <c r="E103" i="1"/>
  <c r="BU102" i="1"/>
  <c r="BM102" i="1"/>
  <c r="BL102" i="1"/>
  <c r="BG102" i="1"/>
  <c r="BE102" i="1"/>
  <c r="BD102" i="1"/>
  <c r="BC102" i="1"/>
  <c r="BB102" i="1"/>
  <c r="BA102" i="1"/>
  <c r="AZ102" i="1"/>
  <c r="AY102" i="1"/>
  <c r="AX102" i="1"/>
  <c r="AW102" i="1"/>
  <c r="AV102" i="1"/>
  <c r="AU102" i="1"/>
  <c r="AT102" i="1"/>
  <c r="AS102" i="1"/>
  <c r="AR102" i="1"/>
  <c r="AQ102" i="1"/>
  <c r="AP102" i="1"/>
  <c r="AO102" i="1"/>
  <c r="AN102" i="1"/>
  <c r="AM102" i="1"/>
  <c r="AK102" i="1"/>
  <c r="AJ102" i="1"/>
  <c r="AI102" i="1"/>
  <c r="AH102" i="1"/>
  <c r="AG102" i="1"/>
  <c r="AF102" i="1"/>
  <c r="AE102" i="1"/>
  <c r="AD102" i="1"/>
  <c r="AC102" i="1"/>
  <c r="AB102" i="1"/>
  <c r="AA102" i="1"/>
  <c r="Z102" i="1"/>
  <c r="X102" i="1"/>
  <c r="W102" i="1"/>
  <c r="V102" i="1"/>
  <c r="U102" i="1"/>
  <c r="T102" i="1"/>
  <c r="S102" i="1"/>
  <c r="R102" i="1"/>
  <c r="Q102" i="1"/>
  <c r="P102" i="1"/>
  <c r="O102" i="1"/>
  <c r="N102" i="1"/>
  <c r="M102" i="1"/>
  <c r="L102" i="1"/>
  <c r="K102" i="1"/>
  <c r="J102" i="1"/>
  <c r="I102" i="1"/>
  <c r="H102" i="1"/>
  <c r="G102" i="1"/>
  <c r="AL101" i="1"/>
  <c r="Y101" i="1"/>
  <c r="F101" i="1"/>
  <c r="E101" i="1"/>
  <c r="BU100" i="1"/>
  <c r="BM100" i="1"/>
  <c r="BL100" i="1"/>
  <c r="BG100" i="1"/>
  <c r="BE100" i="1"/>
  <c r="BD100" i="1"/>
  <c r="BC100" i="1"/>
  <c r="BB100" i="1"/>
  <c r="BA100" i="1"/>
  <c r="AZ100" i="1"/>
  <c r="AY100" i="1"/>
  <c r="AX100" i="1"/>
  <c r="AW100" i="1"/>
  <c r="AV100" i="1"/>
  <c r="AU100" i="1"/>
  <c r="AT100" i="1"/>
  <c r="AS100" i="1"/>
  <c r="AR100" i="1"/>
  <c r="AQ100" i="1"/>
  <c r="AP100" i="1"/>
  <c r="AO100" i="1"/>
  <c r="AN100" i="1"/>
  <c r="AM100" i="1"/>
  <c r="AK100" i="1"/>
  <c r="AJ100" i="1"/>
  <c r="AI100" i="1"/>
  <c r="AH100" i="1"/>
  <c r="AG100" i="1"/>
  <c r="AF100" i="1"/>
  <c r="AE100" i="1"/>
  <c r="AD100" i="1"/>
  <c r="AC100" i="1"/>
  <c r="AB100" i="1"/>
  <c r="AA100" i="1"/>
  <c r="Z100" i="1"/>
  <c r="X100" i="1"/>
  <c r="W100" i="1"/>
  <c r="V100" i="1"/>
  <c r="U100" i="1"/>
  <c r="T100" i="1"/>
  <c r="S100" i="1"/>
  <c r="R100" i="1"/>
  <c r="Q100" i="1"/>
  <c r="P100" i="1"/>
  <c r="O100" i="1"/>
  <c r="N100" i="1"/>
  <c r="M100" i="1"/>
  <c r="L100" i="1"/>
  <c r="K100" i="1"/>
  <c r="J100" i="1"/>
  <c r="I100" i="1"/>
  <c r="H100" i="1"/>
  <c r="G100" i="1"/>
  <c r="BU99" i="1"/>
  <c r="AL99" i="1"/>
  <c r="Y99" i="1"/>
  <c r="F99" i="1"/>
  <c r="E99" i="1"/>
  <c r="BH99" i="1" s="1"/>
  <c r="BU98" i="1"/>
  <c r="AL98" i="1"/>
  <c r="Y98" i="1"/>
  <c r="F98" i="1"/>
  <c r="E98" i="1"/>
  <c r="AL97" i="1"/>
  <c r="Y97" i="1"/>
  <c r="F97" i="1"/>
  <c r="E97" i="1"/>
  <c r="AL96" i="1"/>
  <c r="Y96" i="1"/>
  <c r="F96" i="1"/>
  <c r="E96" i="1"/>
  <c r="AL95" i="1"/>
  <c r="Y95" i="1"/>
  <c r="F95" i="1"/>
  <c r="E95" i="1"/>
  <c r="AL94" i="1"/>
  <c r="Y94" i="1"/>
  <c r="F94" i="1"/>
  <c r="E94" i="1"/>
  <c r="AL93" i="1"/>
  <c r="Y93" i="1"/>
  <c r="F93" i="1"/>
  <c r="E93" i="1"/>
  <c r="BH93" i="1" s="1"/>
  <c r="AL92" i="1"/>
  <c r="Y92" i="1"/>
  <c r="F92" i="1"/>
  <c r="E92" i="1"/>
  <c r="BH92" i="1" s="1"/>
  <c r="BU91" i="1"/>
  <c r="AL91" i="1"/>
  <c r="Y91" i="1"/>
  <c r="F91" i="1"/>
  <c r="E91" i="1"/>
  <c r="BU90" i="1"/>
  <c r="AL90" i="1"/>
  <c r="Y90" i="1"/>
  <c r="CJ90" i="1" s="1"/>
  <c r="F90" i="1"/>
  <c r="E90" i="1"/>
  <c r="BH90" i="1" s="1"/>
  <c r="BU89" i="1"/>
  <c r="BM89" i="1"/>
  <c r="BL89" i="1"/>
  <c r="BI89" i="1"/>
  <c r="BG89" i="1"/>
  <c r="BE89" i="1"/>
  <c r="BD89" i="1"/>
  <c r="BC89" i="1"/>
  <c r="BB89" i="1"/>
  <c r="BA89" i="1"/>
  <c r="AZ89" i="1"/>
  <c r="AY89" i="1"/>
  <c r="AX89" i="1"/>
  <c r="AW89" i="1"/>
  <c r="AV89" i="1"/>
  <c r="AU89" i="1"/>
  <c r="AT89" i="1"/>
  <c r="AS89" i="1"/>
  <c r="AR89" i="1"/>
  <c r="AQ89" i="1"/>
  <c r="AP89" i="1"/>
  <c r="AO89" i="1"/>
  <c r="AN89" i="1"/>
  <c r="AM89" i="1"/>
  <c r="AK89" i="1"/>
  <c r="AJ89" i="1"/>
  <c r="AI89" i="1"/>
  <c r="AH89" i="1"/>
  <c r="AG89" i="1"/>
  <c r="AF89" i="1"/>
  <c r="AE89" i="1"/>
  <c r="AD89" i="1"/>
  <c r="AC89" i="1"/>
  <c r="AB89" i="1"/>
  <c r="AA89" i="1"/>
  <c r="Z89" i="1"/>
  <c r="X89" i="1"/>
  <c r="W89" i="1"/>
  <c r="V89" i="1"/>
  <c r="U89" i="1"/>
  <c r="T89" i="1"/>
  <c r="S89" i="1"/>
  <c r="R89" i="1"/>
  <c r="Q89" i="1"/>
  <c r="P89" i="1"/>
  <c r="O89" i="1"/>
  <c r="N89" i="1"/>
  <c r="M89" i="1"/>
  <c r="L89" i="1"/>
  <c r="K89" i="1"/>
  <c r="I89" i="1"/>
  <c r="H89" i="1"/>
  <c r="G89" i="1"/>
  <c r="AL88" i="1"/>
  <c r="Y88" i="1"/>
  <c r="F88" i="1"/>
  <c r="E88" i="1"/>
  <c r="AL87" i="1"/>
  <c r="Y87" i="1"/>
  <c r="F87" i="1"/>
  <c r="E87" i="1"/>
  <c r="AL86" i="1"/>
  <c r="Y86" i="1"/>
  <c r="E86" i="1"/>
  <c r="BF86" i="1" s="1"/>
  <c r="AL85" i="1"/>
  <c r="Y85" i="1"/>
  <c r="E85" i="1"/>
  <c r="BF85" i="1" s="1"/>
  <c r="AL84" i="1"/>
  <c r="Y84" i="1"/>
  <c r="F84" i="1"/>
  <c r="E84" i="1"/>
  <c r="BU83" i="1"/>
  <c r="AL83" i="1"/>
  <c r="Y83" i="1"/>
  <c r="F83" i="1"/>
  <c r="E83" i="1"/>
  <c r="BH83" i="1" s="1"/>
  <c r="BU82" i="1"/>
  <c r="AL82" i="1"/>
  <c r="Y82" i="1"/>
  <c r="F82" i="1"/>
  <c r="E82" i="1"/>
  <c r="BH82" i="1" s="1"/>
  <c r="AL81" i="1"/>
  <c r="Y81" i="1"/>
  <c r="F81" i="1"/>
  <c r="E81" i="1"/>
  <c r="AL80" i="1"/>
  <c r="Y80" i="1"/>
  <c r="F80" i="1"/>
  <c r="E80" i="1"/>
  <c r="AL79" i="1"/>
  <c r="Y79" i="1"/>
  <c r="F79" i="1"/>
  <c r="E79" i="1"/>
  <c r="AL78" i="1"/>
  <c r="Y78" i="1"/>
  <c r="F78" i="1"/>
  <c r="E78" i="1"/>
  <c r="BU76" i="1"/>
  <c r="AL76" i="1"/>
  <c r="Y76" i="1"/>
  <c r="F76" i="1"/>
  <c r="E76" i="1"/>
  <c r="BH76" i="1" s="1"/>
  <c r="BU75" i="1"/>
  <c r="AL75" i="1"/>
  <c r="Y75" i="1"/>
  <c r="F75" i="1"/>
  <c r="E75" i="1"/>
  <c r="BH75" i="1" s="1"/>
  <c r="BU74" i="1"/>
  <c r="AL74" i="1"/>
  <c r="Y74" i="1"/>
  <c r="F74" i="1"/>
  <c r="E74" i="1"/>
  <c r="BH74" i="1" s="1"/>
  <c r="BU73" i="1"/>
  <c r="AL73" i="1"/>
  <c r="Y73" i="1"/>
  <c r="F73" i="1"/>
  <c r="E73" i="1"/>
  <c r="BH73" i="1" s="1"/>
  <c r="AL72" i="1"/>
  <c r="F72" i="1"/>
  <c r="BF72" i="1" s="1"/>
  <c r="BU71" i="1"/>
  <c r="AL71" i="1"/>
  <c r="Y71" i="1"/>
  <c r="F71" i="1"/>
  <c r="E71" i="1"/>
  <c r="BL71" i="1" s="1"/>
  <c r="BL67" i="1" s="1"/>
  <c r="AL70" i="1"/>
  <c r="Y70" i="1"/>
  <c r="F70" i="1"/>
  <c r="E70" i="1"/>
  <c r="AL69" i="1"/>
  <c r="Y69" i="1"/>
  <c r="F69" i="1"/>
  <c r="E69" i="1"/>
  <c r="BU68" i="1"/>
  <c r="AL68" i="1"/>
  <c r="Y68" i="1"/>
  <c r="F68" i="1"/>
  <c r="E68" i="1"/>
  <c r="BM67" i="1"/>
  <c r="BG67" i="1"/>
  <c r="BE67" i="1"/>
  <c r="BD67" i="1"/>
  <c r="BC67" i="1"/>
  <c r="BB67" i="1"/>
  <c r="BA67" i="1"/>
  <c r="AZ67" i="1"/>
  <c r="AY67" i="1"/>
  <c r="AX67" i="1"/>
  <c r="AW67" i="1"/>
  <c r="AV67" i="1"/>
  <c r="AU67" i="1"/>
  <c r="AT67" i="1"/>
  <c r="AS67" i="1"/>
  <c r="AR67" i="1"/>
  <c r="AQ67" i="1"/>
  <c r="AP67" i="1"/>
  <c r="AO67" i="1"/>
  <c r="AN67" i="1"/>
  <c r="AM67" i="1"/>
  <c r="AK67" i="1"/>
  <c r="AJ67" i="1"/>
  <c r="AI67" i="1"/>
  <c r="AH67" i="1"/>
  <c r="AG67" i="1"/>
  <c r="AF67" i="1"/>
  <c r="AE67" i="1"/>
  <c r="AD67" i="1"/>
  <c r="AC67" i="1"/>
  <c r="AB67" i="1"/>
  <c r="AA67" i="1"/>
  <c r="Z67" i="1"/>
  <c r="X67" i="1"/>
  <c r="W67" i="1"/>
  <c r="V67" i="1"/>
  <c r="U67" i="1"/>
  <c r="T67" i="1"/>
  <c r="S67" i="1"/>
  <c r="R67" i="1"/>
  <c r="Q67" i="1"/>
  <c r="P67" i="1"/>
  <c r="O67" i="1"/>
  <c r="N67" i="1"/>
  <c r="M67" i="1"/>
  <c r="L67" i="1"/>
  <c r="K67" i="1"/>
  <c r="J67" i="1"/>
  <c r="I67" i="1"/>
  <c r="H67" i="1"/>
  <c r="G67" i="1"/>
  <c r="BU66" i="1"/>
  <c r="BH66" i="1"/>
  <c r="BU65" i="1"/>
  <c r="BH65" i="1"/>
  <c r="BM64" i="1"/>
  <c r="BL64" i="1"/>
  <c r="BG64" i="1"/>
  <c r="BE64" i="1"/>
  <c r="BD64" i="1"/>
  <c r="BC64" i="1"/>
  <c r="BB64" i="1"/>
  <c r="BA64" i="1"/>
  <c r="AZ64" i="1"/>
  <c r="AY64" i="1"/>
  <c r="AX64" i="1"/>
  <c r="AW64" i="1"/>
  <c r="AV64" i="1"/>
  <c r="AU64" i="1"/>
  <c r="AT64" i="1"/>
  <c r="AS64" i="1"/>
  <c r="AR64" i="1"/>
  <c r="AQ64" i="1"/>
  <c r="AP64" i="1"/>
  <c r="AO64" i="1"/>
  <c r="AN64" i="1"/>
  <c r="AM64" i="1"/>
  <c r="AK64" i="1"/>
  <c r="AJ64" i="1"/>
  <c r="AI64" i="1"/>
  <c r="AH64" i="1"/>
  <c r="AG64" i="1"/>
  <c r="AF64" i="1"/>
  <c r="AE64" i="1"/>
  <c r="AD64" i="1"/>
  <c r="AC64" i="1"/>
  <c r="AB64" i="1"/>
  <c r="AA64" i="1"/>
  <c r="Z64" i="1"/>
  <c r="X64" i="1"/>
  <c r="W64" i="1"/>
  <c r="V64" i="1"/>
  <c r="U64" i="1"/>
  <c r="T64" i="1"/>
  <c r="S64" i="1"/>
  <c r="R64" i="1"/>
  <c r="Q64" i="1"/>
  <c r="P64" i="1"/>
  <c r="O64" i="1"/>
  <c r="N64" i="1"/>
  <c r="M64" i="1"/>
  <c r="L64" i="1"/>
  <c r="K64" i="1"/>
  <c r="J64" i="1"/>
  <c r="I64" i="1"/>
  <c r="H64" i="1"/>
  <c r="G64" i="1"/>
  <c r="F64" i="1"/>
  <c r="E64" i="1"/>
  <c r="AL63" i="1"/>
  <c r="Y63" i="1"/>
  <c r="E63" i="1"/>
  <c r="BF63" i="1" s="1"/>
  <c r="AL62" i="1"/>
  <c r="Y62" i="1"/>
  <c r="E62" i="1"/>
  <c r="BF62" i="1" s="1"/>
  <c r="BU61" i="1"/>
  <c r="AL61" i="1"/>
  <c r="Y61" i="1"/>
  <c r="F61" i="1"/>
  <c r="E61" i="1"/>
  <c r="BU60" i="1"/>
  <c r="AL60" i="1"/>
  <c r="Y60" i="1"/>
  <c r="F60" i="1"/>
  <c r="E60" i="1"/>
  <c r="BH60" i="1" s="1"/>
  <c r="BU59" i="1"/>
  <c r="AL59" i="1"/>
  <c r="Y59" i="1"/>
  <c r="F59" i="1"/>
  <c r="E59" i="1"/>
  <c r="BH59" i="1" s="1"/>
  <c r="BU58" i="1"/>
  <c r="AL58" i="1"/>
  <c r="Y58" i="1"/>
  <c r="F58" i="1"/>
  <c r="E58" i="1"/>
  <c r="BH58" i="1" s="1"/>
  <c r="BU57" i="1"/>
  <c r="AL57" i="1"/>
  <c r="Y57" i="1"/>
  <c r="F57" i="1"/>
  <c r="E57" i="1"/>
  <c r="BU56" i="1"/>
  <c r="AL56" i="1"/>
  <c r="Y56" i="1"/>
  <c r="F56" i="1"/>
  <c r="E56" i="1"/>
  <c r="BH56" i="1" s="1"/>
  <c r="AL55" i="1"/>
  <c r="Y55" i="1"/>
  <c r="F55" i="1"/>
  <c r="E55" i="1"/>
  <c r="BU54" i="1"/>
  <c r="AL54" i="1"/>
  <c r="Y54" i="1"/>
  <c r="F54" i="1"/>
  <c r="E54" i="1"/>
  <c r="BM53" i="1"/>
  <c r="BL53" i="1"/>
  <c r="BG53" i="1"/>
  <c r="BE53" i="1"/>
  <c r="BD53" i="1"/>
  <c r="BC53" i="1"/>
  <c r="BB53" i="1"/>
  <c r="BA53" i="1"/>
  <c r="AZ53" i="1"/>
  <c r="AY53" i="1"/>
  <c r="AX53" i="1"/>
  <c r="AW53" i="1"/>
  <c r="AV53" i="1"/>
  <c r="AU53" i="1"/>
  <c r="AT53" i="1"/>
  <c r="AS53" i="1"/>
  <c r="AR53" i="1"/>
  <c r="AQ53" i="1"/>
  <c r="AP53" i="1"/>
  <c r="AO53" i="1"/>
  <c r="AN53" i="1"/>
  <c r="AM53" i="1"/>
  <c r="AK53" i="1"/>
  <c r="AJ53" i="1"/>
  <c r="AI53" i="1"/>
  <c r="AH53" i="1"/>
  <c r="AG53" i="1"/>
  <c r="AF53" i="1"/>
  <c r="AE53" i="1"/>
  <c r="AD53" i="1"/>
  <c r="AC53" i="1"/>
  <c r="AB53" i="1"/>
  <c r="AA53" i="1"/>
  <c r="Z53" i="1"/>
  <c r="X53" i="1"/>
  <c r="W53" i="1"/>
  <c r="V53" i="1"/>
  <c r="U53" i="1"/>
  <c r="T53" i="1"/>
  <c r="S53" i="1"/>
  <c r="R53" i="1"/>
  <c r="Q53" i="1"/>
  <c r="P53" i="1"/>
  <c r="O53" i="1"/>
  <c r="N53" i="1"/>
  <c r="M53" i="1"/>
  <c r="L53" i="1"/>
  <c r="K53" i="1"/>
  <c r="J53" i="1"/>
  <c r="I53" i="1"/>
  <c r="H53" i="1"/>
  <c r="G53" i="1"/>
  <c r="BU52" i="1"/>
  <c r="AL52" i="1"/>
  <c r="Y52" i="1"/>
  <c r="F52" i="1"/>
  <c r="E52" i="1"/>
  <c r="BH52" i="1" s="1"/>
  <c r="BU51" i="1"/>
  <c r="AL51" i="1"/>
  <c r="Y51" i="1"/>
  <c r="F51" i="1"/>
  <c r="E51" i="1"/>
  <c r="AL50" i="1"/>
  <c r="Y50" i="1"/>
  <c r="F50" i="1"/>
  <c r="E50" i="1"/>
  <c r="AL49" i="1"/>
  <c r="Y49" i="1"/>
  <c r="F49" i="1"/>
  <c r="E49" i="1"/>
  <c r="BH49" i="1" s="1"/>
  <c r="BU48" i="1"/>
  <c r="AL48" i="1"/>
  <c r="Y48" i="1"/>
  <c r="F48" i="1"/>
  <c r="E48" i="1"/>
  <c r="BU47" i="1"/>
  <c r="AL47" i="1"/>
  <c r="Y47" i="1"/>
  <c r="F47" i="1"/>
  <c r="E47" i="1"/>
  <c r="BH47" i="1" s="1"/>
  <c r="F46" i="1"/>
  <c r="E46" i="1"/>
  <c r="BU45" i="1"/>
  <c r="AL45" i="1"/>
  <c r="Y45" i="1"/>
  <c r="F45" i="1"/>
  <c r="E45" i="1"/>
  <c r="BH45" i="1" s="1"/>
  <c r="AL44" i="1"/>
  <c r="Y44" i="1"/>
  <c r="F44" i="1"/>
  <c r="E44" i="1"/>
  <c r="BU43" i="1"/>
  <c r="AL43" i="1"/>
  <c r="Y43" i="1"/>
  <c r="F43" i="1"/>
  <c r="E43" i="1"/>
  <c r="BH43" i="1" s="1"/>
  <c r="BU42" i="1"/>
  <c r="AL42" i="1"/>
  <c r="Y42" i="1"/>
  <c r="E42" i="1"/>
  <c r="BH42" i="1" s="1"/>
  <c r="BU41" i="1"/>
  <c r="BP41" i="1"/>
  <c r="AL41" i="1"/>
  <c r="Y41" i="1"/>
  <c r="E41" i="1"/>
  <c r="BH41" i="1" s="1"/>
  <c r="AL40" i="1"/>
  <c r="Y40" i="1"/>
  <c r="E40" i="1"/>
  <c r="BF40" i="1" s="1"/>
  <c r="AL39" i="1"/>
  <c r="Y39" i="1"/>
  <c r="F39" i="1"/>
  <c r="E39" i="1"/>
  <c r="BU38" i="1"/>
  <c r="AL38" i="1"/>
  <c r="Y38" i="1"/>
  <c r="F38" i="1"/>
  <c r="E38" i="1"/>
  <c r="BU36" i="1"/>
  <c r="AL36" i="1"/>
  <c r="Y36" i="1"/>
  <c r="F36" i="1"/>
  <c r="E36" i="1"/>
  <c r="BM35" i="1"/>
  <c r="BL35" i="1"/>
  <c r="BG35" i="1"/>
  <c r="BE35" i="1"/>
  <c r="BD35" i="1"/>
  <c r="BC35" i="1"/>
  <c r="BB35" i="1"/>
  <c r="BA35" i="1"/>
  <c r="AZ35" i="1"/>
  <c r="AY35" i="1"/>
  <c r="AX35" i="1"/>
  <c r="AW35" i="1"/>
  <c r="AV35" i="1"/>
  <c r="AU35" i="1"/>
  <c r="AT35" i="1"/>
  <c r="AS35" i="1"/>
  <c r="AR35" i="1"/>
  <c r="AQ35" i="1"/>
  <c r="AP35" i="1"/>
  <c r="AO35" i="1"/>
  <c r="AN35" i="1"/>
  <c r="AM35" i="1"/>
  <c r="AK35" i="1"/>
  <c r="AJ35" i="1"/>
  <c r="AI35" i="1"/>
  <c r="AH35" i="1"/>
  <c r="AG35" i="1"/>
  <c r="AF35" i="1"/>
  <c r="AE35" i="1"/>
  <c r="AD35" i="1"/>
  <c r="AC35" i="1"/>
  <c r="AB35" i="1"/>
  <c r="AA35" i="1"/>
  <c r="Z35" i="1"/>
  <c r="X35" i="1"/>
  <c r="W35" i="1"/>
  <c r="V35" i="1"/>
  <c r="U35" i="1"/>
  <c r="T35" i="1"/>
  <c r="S35" i="1"/>
  <c r="R35" i="1"/>
  <c r="Q35" i="1"/>
  <c r="P35" i="1"/>
  <c r="O35" i="1"/>
  <c r="N35" i="1"/>
  <c r="M35" i="1"/>
  <c r="L35" i="1"/>
  <c r="K35" i="1"/>
  <c r="J35" i="1"/>
  <c r="I35" i="1"/>
  <c r="H35" i="1"/>
  <c r="G35" i="1"/>
  <c r="BU34" i="1"/>
  <c r="AL34" i="1"/>
  <c r="Y34" i="1"/>
  <c r="CJ34" i="1" s="1"/>
  <c r="F34" i="1"/>
  <c r="F28" i="1" s="1"/>
  <c r="E34" i="1"/>
  <c r="BH34" i="1" s="1"/>
  <c r="BU32" i="1"/>
  <c r="BG32" i="1"/>
  <c r="AL32" i="1"/>
  <c r="Y32" i="1"/>
  <c r="E32" i="1"/>
  <c r="BF32" i="1" s="1"/>
  <c r="BU31" i="1"/>
  <c r="BM31" i="1"/>
  <c r="BL31" i="1"/>
  <c r="BK31" i="1"/>
  <c r="BJ31" i="1"/>
  <c r="BI31" i="1"/>
  <c r="BH31" i="1"/>
  <c r="BG31" i="1"/>
  <c r="AL31" i="1"/>
  <c r="Y31" i="1"/>
  <c r="E31" i="1"/>
  <c r="BU29" i="1"/>
  <c r="BM29" i="1"/>
  <c r="BM28" i="1" s="1"/>
  <c r="BL29" i="1"/>
  <c r="BL28" i="1" s="1"/>
  <c r="BK29" i="1"/>
  <c r="BJ29" i="1"/>
  <c r="BI29" i="1"/>
  <c r="BH29" i="1"/>
  <c r="BG29" i="1"/>
  <c r="AL29" i="1"/>
  <c r="Y29" i="1"/>
  <c r="E29" i="1"/>
  <c r="BG28" i="1"/>
  <c r="BE28" i="1"/>
  <c r="BD28" i="1"/>
  <c r="BC28" i="1"/>
  <c r="BB28" i="1"/>
  <c r="BA28" i="1"/>
  <c r="AZ28" i="1"/>
  <c r="AY28" i="1"/>
  <c r="AX28" i="1"/>
  <c r="AW28" i="1"/>
  <c r="AV28" i="1"/>
  <c r="AU28" i="1"/>
  <c r="AT28" i="1"/>
  <c r="AS28" i="1"/>
  <c r="AR28" i="1"/>
  <c r="AQ28" i="1"/>
  <c r="AP28" i="1"/>
  <c r="AO28" i="1"/>
  <c r="AN28" i="1"/>
  <c r="AM28" i="1"/>
  <c r="AK28" i="1"/>
  <c r="AJ28" i="1"/>
  <c r="AI28" i="1"/>
  <c r="AH28" i="1"/>
  <c r="AG28" i="1"/>
  <c r="AF28" i="1"/>
  <c r="AE28" i="1"/>
  <c r="AD28" i="1"/>
  <c r="AC28" i="1"/>
  <c r="AB28" i="1"/>
  <c r="AA28" i="1"/>
  <c r="Z28" i="1"/>
  <c r="X28" i="1"/>
  <c r="W28" i="1"/>
  <c r="V28" i="1"/>
  <c r="U28" i="1"/>
  <c r="T28" i="1"/>
  <c r="S28" i="1"/>
  <c r="R28" i="1"/>
  <c r="Q28" i="1"/>
  <c r="P28" i="1"/>
  <c r="O28" i="1"/>
  <c r="N28" i="1"/>
  <c r="M28" i="1"/>
  <c r="L28" i="1"/>
  <c r="K28" i="1"/>
  <c r="J28" i="1"/>
  <c r="H28" i="1"/>
  <c r="G28" i="1"/>
  <c r="BM27" i="1"/>
  <c r="BM26" i="1" s="1"/>
  <c r="BL27" i="1"/>
  <c r="BL26" i="1" s="1"/>
  <c r="BG27" i="1"/>
  <c r="BG26" i="1" s="1"/>
  <c r="BK26" i="1"/>
  <c r="BJ26" i="1"/>
  <c r="BI26" i="1"/>
  <c r="BU24" i="1"/>
  <c r="AL24" i="1"/>
  <c r="Y24" i="1"/>
  <c r="Y23" i="1" s="1"/>
  <c r="Y22" i="1" s="1"/>
  <c r="Y21" i="1" s="1"/>
  <c r="F24" i="1"/>
  <c r="F23" i="1" s="1"/>
  <c r="F22" i="1" s="1"/>
  <c r="F21" i="1" s="1"/>
  <c r="E24" i="1"/>
  <c r="BE23" i="1"/>
  <c r="BE22" i="1" s="1"/>
  <c r="BE21" i="1" s="1"/>
  <c r="BD23" i="1"/>
  <c r="BC23" i="1"/>
  <c r="BC22" i="1" s="1"/>
  <c r="BC21" i="1" s="1"/>
  <c r="BB23" i="1"/>
  <c r="BB22" i="1" s="1"/>
  <c r="BB21" i="1" s="1"/>
  <c r="BA23" i="1"/>
  <c r="BA22" i="1" s="1"/>
  <c r="BA21" i="1" s="1"/>
  <c r="AZ23" i="1"/>
  <c r="AZ22" i="1" s="1"/>
  <c r="AZ21" i="1" s="1"/>
  <c r="AY23" i="1"/>
  <c r="AY22" i="1" s="1"/>
  <c r="AY21" i="1" s="1"/>
  <c r="AX23" i="1"/>
  <c r="AX22" i="1" s="1"/>
  <c r="AX21" i="1" s="1"/>
  <c r="AW23" i="1"/>
  <c r="AW22" i="1" s="1"/>
  <c r="AW21" i="1" s="1"/>
  <c r="AV23" i="1"/>
  <c r="AV22" i="1" s="1"/>
  <c r="AV21" i="1" s="1"/>
  <c r="AU23" i="1"/>
  <c r="AU22" i="1" s="1"/>
  <c r="AU21" i="1" s="1"/>
  <c r="AT23" i="1"/>
  <c r="AT22" i="1" s="1"/>
  <c r="AT21" i="1" s="1"/>
  <c r="AS23" i="1"/>
  <c r="AS22" i="1" s="1"/>
  <c r="AS21" i="1" s="1"/>
  <c r="AR23" i="1"/>
  <c r="AR22" i="1" s="1"/>
  <c r="AR21" i="1" s="1"/>
  <c r="AQ23" i="1"/>
  <c r="AQ22" i="1" s="1"/>
  <c r="AQ21" i="1" s="1"/>
  <c r="AP23" i="1"/>
  <c r="AP22" i="1" s="1"/>
  <c r="AP21" i="1" s="1"/>
  <c r="AO23" i="1"/>
  <c r="AO22" i="1" s="1"/>
  <c r="AO21" i="1" s="1"/>
  <c r="AN23" i="1"/>
  <c r="AN22" i="1" s="1"/>
  <c r="AN21" i="1" s="1"/>
  <c r="AM23" i="1"/>
  <c r="AK23" i="1"/>
  <c r="AK22" i="1" s="1"/>
  <c r="AK21" i="1" s="1"/>
  <c r="AJ23" i="1"/>
  <c r="AJ22" i="1" s="1"/>
  <c r="AJ21" i="1" s="1"/>
  <c r="AI23" i="1"/>
  <c r="AI22" i="1" s="1"/>
  <c r="AI21" i="1" s="1"/>
  <c r="AH23" i="1"/>
  <c r="AH22" i="1" s="1"/>
  <c r="AH21" i="1" s="1"/>
  <c r="AG23" i="1"/>
  <c r="AG22" i="1" s="1"/>
  <c r="AG21" i="1" s="1"/>
  <c r="AF23" i="1"/>
  <c r="AF22" i="1" s="1"/>
  <c r="AF21" i="1" s="1"/>
  <c r="AE23" i="1"/>
  <c r="AE22" i="1" s="1"/>
  <c r="AE21" i="1" s="1"/>
  <c r="AD23" i="1"/>
  <c r="AD22" i="1" s="1"/>
  <c r="AD21" i="1" s="1"/>
  <c r="AC23" i="1"/>
  <c r="AC22" i="1" s="1"/>
  <c r="AC21" i="1" s="1"/>
  <c r="AB23" i="1"/>
  <c r="AB22" i="1" s="1"/>
  <c r="AB21" i="1" s="1"/>
  <c r="AA23" i="1"/>
  <c r="AA22" i="1" s="1"/>
  <c r="AA21" i="1" s="1"/>
  <c r="Z23" i="1"/>
  <c r="Z22" i="1" s="1"/>
  <c r="Z21" i="1" s="1"/>
  <c r="X23" i="1"/>
  <c r="X22" i="1" s="1"/>
  <c r="X21" i="1" s="1"/>
  <c r="W23" i="1"/>
  <c r="W22" i="1" s="1"/>
  <c r="W21" i="1" s="1"/>
  <c r="V23" i="1"/>
  <c r="V22" i="1" s="1"/>
  <c r="V21" i="1" s="1"/>
  <c r="U23" i="1"/>
  <c r="U22" i="1" s="1"/>
  <c r="U21" i="1" s="1"/>
  <c r="T23" i="1"/>
  <c r="T22" i="1" s="1"/>
  <c r="T21" i="1" s="1"/>
  <c r="S23" i="1"/>
  <c r="S22" i="1" s="1"/>
  <c r="S21" i="1" s="1"/>
  <c r="R23" i="1"/>
  <c r="R22" i="1" s="1"/>
  <c r="R21" i="1" s="1"/>
  <c r="Q23" i="1"/>
  <c r="Q22" i="1" s="1"/>
  <c r="Q21" i="1" s="1"/>
  <c r="P23" i="1"/>
  <c r="P22" i="1" s="1"/>
  <c r="P21" i="1" s="1"/>
  <c r="O23" i="1"/>
  <c r="O22" i="1" s="1"/>
  <c r="O21" i="1" s="1"/>
  <c r="N23" i="1"/>
  <c r="N22" i="1" s="1"/>
  <c r="N21" i="1" s="1"/>
  <c r="M23" i="1"/>
  <c r="M22" i="1" s="1"/>
  <c r="M21" i="1" s="1"/>
  <c r="L23" i="1"/>
  <c r="L22" i="1" s="1"/>
  <c r="L21" i="1" s="1"/>
  <c r="K23" i="1"/>
  <c r="K22" i="1" s="1"/>
  <c r="K21" i="1" s="1"/>
  <c r="J23" i="1"/>
  <c r="J22" i="1" s="1"/>
  <c r="J21" i="1" s="1"/>
  <c r="I23" i="1"/>
  <c r="I22" i="1" s="1"/>
  <c r="I21" i="1" s="1"/>
  <c r="H23" i="1"/>
  <c r="H22" i="1" s="1"/>
  <c r="H21" i="1" s="1"/>
  <c r="G23" i="1"/>
  <c r="G22" i="1" s="1"/>
  <c r="G21" i="1" s="1"/>
  <c r="BD22" i="1"/>
  <c r="BD21" i="1" s="1"/>
  <c r="AL20" i="1"/>
  <c r="E20" i="1"/>
  <c r="F18" i="1"/>
  <c r="E18" i="1"/>
  <c r="AL17" i="1"/>
  <c r="F17" i="1"/>
  <c r="E17" i="1"/>
  <c r="AL16" i="1"/>
  <c r="F16" i="1"/>
  <c r="E16" i="1"/>
  <c r="AL15" i="1"/>
  <c r="F15" i="1"/>
  <c r="E15" i="1"/>
  <c r="BE14" i="1"/>
  <c r="BD14" i="1"/>
  <c r="BC14" i="1"/>
  <c r="BB14" i="1"/>
  <c r="BA14" i="1"/>
  <c r="AZ14" i="1"/>
  <c r="AY14" i="1"/>
  <c r="AX14" i="1"/>
  <c r="AW14" i="1"/>
  <c r="AV14" i="1"/>
  <c r="AU14" i="1"/>
  <c r="AT14" i="1"/>
  <c r="AS14" i="1"/>
  <c r="AR14" i="1"/>
  <c r="AQ14" i="1"/>
  <c r="AP14" i="1"/>
  <c r="AO14" i="1"/>
  <c r="AN14" i="1"/>
  <c r="AM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BM13" i="1"/>
  <c r="BL13" i="1"/>
  <c r="BK13" i="1"/>
  <c r="BJ13" i="1"/>
  <c r="BI13" i="1"/>
  <c r="BH13" i="1"/>
  <c r="BG13" i="1"/>
  <c r="CK90" i="1" l="1"/>
  <c r="CK34" i="1"/>
  <c r="D271" i="1"/>
  <c r="BF366" i="1"/>
  <c r="BF368" i="1"/>
  <c r="D27" i="1"/>
  <c r="D26" i="1" s="1"/>
  <c r="K153" i="1"/>
  <c r="O153" i="1"/>
  <c r="S153" i="1"/>
  <c r="W153" i="1"/>
  <c r="AB153" i="1"/>
  <c r="AF153" i="1"/>
  <c r="AJ153" i="1"/>
  <c r="AO153" i="1"/>
  <c r="BA153" i="1"/>
  <c r="AM153" i="1"/>
  <c r="AF13" i="1"/>
  <c r="F114" i="1"/>
  <c r="BF114" i="1" s="1"/>
  <c r="AU153" i="1"/>
  <c r="Y13" i="1"/>
  <c r="BF15" i="1"/>
  <c r="BC153" i="1"/>
  <c r="BF286" i="1"/>
  <c r="AI13" i="1"/>
  <c r="BF364" i="1"/>
  <c r="AL134" i="1"/>
  <c r="BA133" i="1"/>
  <c r="BF281" i="1"/>
  <c r="BF339" i="1"/>
  <c r="BH134" i="1"/>
  <c r="F14" i="1"/>
  <c r="F13" i="1" s="1"/>
  <c r="N153" i="1"/>
  <c r="V153" i="1"/>
  <c r="AA153" i="1"/>
  <c r="AI153" i="1"/>
  <c r="AR153" i="1"/>
  <c r="F125" i="1"/>
  <c r="Q13" i="1"/>
  <c r="BF17" i="1"/>
  <c r="G13" i="1"/>
  <c r="Y102" i="1"/>
  <c r="AN133" i="1"/>
  <c r="BD133" i="1"/>
  <c r="BH304" i="1"/>
  <c r="F104" i="1"/>
  <c r="Y112" i="1"/>
  <c r="Y64" i="1"/>
  <c r="F117" i="1"/>
  <c r="BF123" i="1"/>
  <c r="AY153" i="1"/>
  <c r="F240" i="1"/>
  <c r="AP218" i="1"/>
  <c r="N13" i="1"/>
  <c r="K13" i="1"/>
  <c r="O13" i="1"/>
  <c r="S13" i="1"/>
  <c r="F89" i="1"/>
  <c r="F102" i="1"/>
  <c r="F108" i="1"/>
  <c r="Y125" i="1"/>
  <c r="BF127" i="1"/>
  <c r="AI133" i="1"/>
  <c r="Y155" i="1"/>
  <c r="Y154" i="1" s="1"/>
  <c r="BF224" i="1"/>
  <c r="BF268" i="1"/>
  <c r="BF316" i="1"/>
  <c r="BU101" i="1"/>
  <c r="AL120" i="1"/>
  <c r="J153" i="1"/>
  <c r="AE153" i="1"/>
  <c r="AN153" i="1"/>
  <c r="AV153" i="1"/>
  <c r="AZ153" i="1"/>
  <c r="BD153" i="1"/>
  <c r="BF229" i="1"/>
  <c r="Y240" i="1"/>
  <c r="BM271" i="1"/>
  <c r="BF16" i="1"/>
  <c r="W13" i="1"/>
  <c r="BF55" i="1"/>
  <c r="BF64" i="1"/>
  <c r="AL108" i="1"/>
  <c r="AS133" i="1"/>
  <c r="BF174" i="1"/>
  <c r="AQ153" i="1"/>
  <c r="BF177" i="1"/>
  <c r="F219" i="1"/>
  <c r="AL233" i="1"/>
  <c r="AL235" i="1"/>
  <c r="I271" i="1"/>
  <c r="Q271" i="1"/>
  <c r="Z271" i="1"/>
  <c r="AD271" i="1"/>
  <c r="AH271" i="1"/>
  <c r="BJ271" i="1"/>
  <c r="BF294" i="1"/>
  <c r="BF295" i="1"/>
  <c r="BF296" i="1"/>
  <c r="BF297" i="1"/>
  <c r="BF298" i="1"/>
  <c r="BF333" i="1"/>
  <c r="Y343" i="1"/>
  <c r="BF77" i="1"/>
  <c r="J27" i="1"/>
  <c r="J26" i="1" s="1"/>
  <c r="AP13" i="1"/>
  <c r="AL358" i="1"/>
  <c r="Z13" i="1"/>
  <c r="AQ13" i="1"/>
  <c r="AU13" i="1"/>
  <c r="AY13" i="1"/>
  <c r="BC13" i="1"/>
  <c r="V27" i="1"/>
  <c r="V26" i="1" s="1"/>
  <c r="AA27" i="1"/>
  <c r="AA26" i="1" s="1"/>
  <c r="BH32" i="1"/>
  <c r="BF38" i="1"/>
  <c r="BF46" i="1"/>
  <c r="BF50" i="1"/>
  <c r="BF51" i="1"/>
  <c r="BF61" i="1"/>
  <c r="AL147" i="1"/>
  <c r="I153" i="1"/>
  <c r="M153" i="1"/>
  <c r="Q153" i="1"/>
  <c r="U153" i="1"/>
  <c r="AC153" i="1"/>
  <c r="AG153" i="1"/>
  <c r="AK153" i="1"/>
  <c r="BF162" i="1"/>
  <c r="BF170" i="1"/>
  <c r="BF171" i="1"/>
  <c r="BF178" i="1"/>
  <c r="AL219" i="1"/>
  <c r="F229" i="1"/>
  <c r="AL229" i="1"/>
  <c r="U13" i="1"/>
  <c r="AP27" i="1"/>
  <c r="AP26" i="1" s="1"/>
  <c r="AV13" i="1"/>
  <c r="AO27" i="1"/>
  <c r="AO26" i="1" s="1"/>
  <c r="AS27" i="1"/>
  <c r="AS26" i="1" s="1"/>
  <c r="AW27" i="1"/>
  <c r="AW26" i="1" s="1"/>
  <c r="BA27" i="1"/>
  <c r="BA26" i="1" s="1"/>
  <c r="BE27" i="1"/>
  <c r="BF39" i="1"/>
  <c r="AL53" i="1"/>
  <c r="BF78" i="1"/>
  <c r="BF79" i="1"/>
  <c r="BF80" i="1"/>
  <c r="BF87" i="1"/>
  <c r="BF88" i="1"/>
  <c r="BF91" i="1"/>
  <c r="Y108" i="1"/>
  <c r="Y117" i="1"/>
  <c r="BF119" i="1"/>
  <c r="AY133" i="1"/>
  <c r="H133" i="1"/>
  <c r="P133" i="1"/>
  <c r="T133" i="1"/>
  <c r="X133" i="1"/>
  <c r="AC133" i="1"/>
  <c r="AG133" i="1"/>
  <c r="AK133" i="1"/>
  <c r="BF148" i="1"/>
  <c r="BF149" i="1"/>
  <c r="BF150" i="1"/>
  <c r="BF163" i="1"/>
  <c r="BF167" i="1"/>
  <c r="AS153" i="1"/>
  <c r="AW153" i="1"/>
  <c r="BE153" i="1"/>
  <c r="BF179" i="1"/>
  <c r="BF183" i="1"/>
  <c r="BF184" i="1"/>
  <c r="BF185" i="1"/>
  <c r="BF199" i="1"/>
  <c r="BF200" i="1"/>
  <c r="BF207" i="1"/>
  <c r="AL240" i="1"/>
  <c r="BF274" i="1"/>
  <c r="BF278" i="1"/>
  <c r="BF305" i="1"/>
  <c r="BF317" i="1"/>
  <c r="AK13" i="1"/>
  <c r="BB13" i="1"/>
  <c r="AW13" i="1"/>
  <c r="AL35" i="1"/>
  <c r="BF54" i="1"/>
  <c r="BF69" i="1"/>
  <c r="BF70" i="1"/>
  <c r="BF94" i="1"/>
  <c r="BF95" i="1"/>
  <c r="BF96" i="1"/>
  <c r="BF97" i="1"/>
  <c r="BF98" i="1"/>
  <c r="AL104" i="1"/>
  <c r="BF106" i="1"/>
  <c r="BF131" i="1"/>
  <c r="K133" i="1"/>
  <c r="S133" i="1"/>
  <c r="AF133" i="1"/>
  <c r="AV133" i="1"/>
  <c r="BF156" i="1"/>
  <c r="BF160" i="1"/>
  <c r="BF164" i="1"/>
  <c r="BF168" i="1"/>
  <c r="BF173" i="1"/>
  <c r="L153" i="1"/>
  <c r="P153" i="1"/>
  <c r="T153" i="1"/>
  <c r="X153" i="1"/>
  <c r="BF191" i="1"/>
  <c r="BF192" i="1"/>
  <c r="BF193" i="1"/>
  <c r="BF194" i="1"/>
  <c r="BF195" i="1"/>
  <c r="G218" i="1"/>
  <c r="K218" i="1"/>
  <c r="O218" i="1"/>
  <c r="S218" i="1"/>
  <c r="AA218" i="1"/>
  <c r="BF242" i="1"/>
  <c r="BF247" i="1"/>
  <c r="BF245" i="1" s="1"/>
  <c r="E253" i="1"/>
  <c r="AL253" i="1"/>
  <c r="BF258" i="1"/>
  <c r="H271" i="1"/>
  <c r="L271" i="1"/>
  <c r="P271" i="1"/>
  <c r="T271" i="1"/>
  <c r="X271" i="1"/>
  <c r="AG271" i="1"/>
  <c r="BF326" i="1"/>
  <c r="F53" i="1"/>
  <c r="BH183" i="1"/>
  <c r="BF24" i="1"/>
  <c r="BF23" i="1" s="1"/>
  <c r="BF22" i="1" s="1"/>
  <c r="BF21" i="1" s="1"/>
  <c r="E23" i="1"/>
  <c r="E22" i="1" s="1"/>
  <c r="E21" i="1" s="1"/>
  <c r="BH61" i="1"/>
  <c r="BH91" i="1"/>
  <c r="G153" i="1"/>
  <c r="AL14" i="1"/>
  <c r="BF20" i="1"/>
  <c r="E14" i="1"/>
  <c r="E28" i="1"/>
  <c r="BF28" i="1" s="1"/>
  <c r="BF44" i="1"/>
  <c r="BF48" i="1"/>
  <c r="BH48" i="1"/>
  <c r="AL67" i="1"/>
  <c r="BF84" i="1"/>
  <c r="BH200" i="1"/>
  <c r="BH326" i="1"/>
  <c r="P13" i="1"/>
  <c r="AO13" i="1"/>
  <c r="AS13" i="1"/>
  <c r="BE13" i="1"/>
  <c r="BA13" i="1"/>
  <c r="N27" i="1"/>
  <c r="R27" i="1"/>
  <c r="R26" i="1" s="1"/>
  <c r="AE27" i="1"/>
  <c r="AI27" i="1"/>
  <c r="AR27" i="1"/>
  <c r="AV27" i="1"/>
  <c r="AV26" i="1" s="1"/>
  <c r="AZ27" i="1"/>
  <c r="BD27" i="1"/>
  <c r="BD26" i="1" s="1"/>
  <c r="BU64" i="1"/>
  <c r="BH71" i="1"/>
  <c r="BF103" i="1"/>
  <c r="E102" i="1"/>
  <c r="BH102" i="1" s="1"/>
  <c r="BH103" i="1"/>
  <c r="BH106" i="1"/>
  <c r="AM271" i="1"/>
  <c r="AQ271" i="1"/>
  <c r="AU271" i="1"/>
  <c r="AY271" i="1"/>
  <c r="BC271" i="1"/>
  <c r="AR218" i="1"/>
  <c r="M13" i="1"/>
  <c r="AG13" i="1"/>
  <c r="AX13" i="1"/>
  <c r="AL23" i="1"/>
  <c r="H27" i="1"/>
  <c r="H26" i="1" s="1"/>
  <c r="P27" i="1"/>
  <c r="X27" i="1"/>
  <c r="AG27" i="1"/>
  <c r="Y67" i="1"/>
  <c r="AH27" i="1"/>
  <c r="AH26" i="1" s="1"/>
  <c r="AT27" i="1"/>
  <c r="AT26" i="1" s="1"/>
  <c r="AX27" i="1"/>
  <c r="AX26" i="1" s="1"/>
  <c r="BB27" i="1"/>
  <c r="BB26" i="1" s="1"/>
  <c r="BH98" i="1"/>
  <c r="Y136" i="1"/>
  <c r="BH148" i="1"/>
  <c r="BH178" i="1"/>
  <c r="AE218" i="1"/>
  <c r="AI218" i="1"/>
  <c r="AN218" i="1"/>
  <c r="AZ218" i="1"/>
  <c r="BD218" i="1"/>
  <c r="Y235" i="1"/>
  <c r="Y245" i="1"/>
  <c r="BH268" i="1"/>
  <c r="Y302" i="1"/>
  <c r="Y229" i="1"/>
  <c r="I13" i="1"/>
  <c r="AC13" i="1"/>
  <c r="AT13" i="1"/>
  <c r="L27" i="1"/>
  <c r="L26" i="1" s="1"/>
  <c r="T27" i="1"/>
  <c r="T26" i="1" s="1"/>
  <c r="AC27" i="1"/>
  <c r="AK27" i="1"/>
  <c r="BL32" i="1"/>
  <c r="BH38" i="1"/>
  <c r="BH51" i="1"/>
  <c r="AD27" i="1"/>
  <c r="AD26" i="1" s="1"/>
  <c r="R13" i="1"/>
  <c r="AH13" i="1"/>
  <c r="AM22" i="1"/>
  <c r="AM21" i="1" s="1"/>
  <c r="AL21" i="1" s="1"/>
  <c r="J13" i="1"/>
  <c r="V13" i="1"/>
  <c r="AA13" i="1"/>
  <c r="AE13" i="1"/>
  <c r="I27" i="1"/>
  <c r="M27" i="1"/>
  <c r="Q27" i="1"/>
  <c r="U27" i="1"/>
  <c r="Y35" i="1"/>
  <c r="BF57" i="1"/>
  <c r="BH57" i="1"/>
  <c r="Y89" i="1"/>
  <c r="CJ89" i="1" s="1"/>
  <c r="AQ27" i="1"/>
  <c r="M133" i="1"/>
  <c r="U133" i="1"/>
  <c r="AD133" i="1"/>
  <c r="AH133" i="1"/>
  <c r="AP133" i="1"/>
  <c r="AT133" i="1"/>
  <c r="AX133" i="1"/>
  <c r="BB133" i="1"/>
  <c r="AL175" i="1"/>
  <c r="F302" i="1"/>
  <c r="CJ302" i="1" s="1"/>
  <c r="CK302" i="1" s="1"/>
  <c r="BH339" i="1"/>
  <c r="AL114" i="1"/>
  <c r="BH119" i="1"/>
  <c r="Y120" i="1"/>
  <c r="BH123" i="1"/>
  <c r="BH127" i="1"/>
  <c r="BH131" i="1"/>
  <c r="J133" i="1"/>
  <c r="N133" i="1"/>
  <c r="R133" i="1"/>
  <c r="V133" i="1"/>
  <c r="AM133" i="1"/>
  <c r="BC133" i="1"/>
  <c r="Y139" i="1"/>
  <c r="I133" i="1"/>
  <c r="Q133" i="1"/>
  <c r="AQ133" i="1"/>
  <c r="AU133" i="1"/>
  <c r="E155" i="1"/>
  <c r="BH155" i="1" s="1"/>
  <c r="BH184" i="1"/>
  <c r="H153" i="1"/>
  <c r="Y233" i="1"/>
  <c r="BH234" i="1"/>
  <c r="W218" i="1"/>
  <c r="BH242" i="1"/>
  <c r="F245" i="1"/>
  <c r="J271" i="1"/>
  <c r="N271" i="1"/>
  <c r="R271" i="1"/>
  <c r="V271" i="1"/>
  <c r="AA271" i="1"/>
  <c r="AE271" i="1"/>
  <c r="AI271" i="1"/>
  <c r="AN271" i="1"/>
  <c r="AR271" i="1"/>
  <c r="AV271" i="1"/>
  <c r="AZ271" i="1"/>
  <c r="BD271" i="1"/>
  <c r="BK271" i="1"/>
  <c r="BH286" i="1"/>
  <c r="BH317" i="1"/>
  <c r="M271" i="1"/>
  <c r="U271" i="1"/>
  <c r="AC271" i="1"/>
  <c r="AK271" i="1"/>
  <c r="BH333" i="1"/>
  <c r="AU27" i="1"/>
  <c r="AY27" i="1"/>
  <c r="BC27" i="1"/>
  <c r="BC26" i="1" s="1"/>
  <c r="AL102" i="1"/>
  <c r="AL117" i="1"/>
  <c r="AL122" i="1"/>
  <c r="AL125" i="1"/>
  <c r="G133" i="1"/>
  <c r="O133" i="1"/>
  <c r="W133" i="1"/>
  <c r="AB133" i="1"/>
  <c r="AJ133" i="1"/>
  <c r="AR133" i="1"/>
  <c r="AZ133" i="1"/>
  <c r="L133" i="1"/>
  <c r="BF138" i="1"/>
  <c r="AL139" i="1"/>
  <c r="AA133" i="1"/>
  <c r="AE133" i="1"/>
  <c r="E147" i="1"/>
  <c r="BH147" i="1" s="1"/>
  <c r="F155" i="1"/>
  <c r="F154" i="1" s="1"/>
  <c r="BH173" i="1"/>
  <c r="BH177" i="1"/>
  <c r="Y175" i="1"/>
  <c r="BH179" i="1"/>
  <c r="BH185" i="1"/>
  <c r="BH207" i="1"/>
  <c r="BH224" i="1"/>
  <c r="I218" i="1"/>
  <c r="M218" i="1"/>
  <c r="Q218" i="1"/>
  <c r="U218" i="1"/>
  <c r="AC218" i="1"/>
  <c r="AG218" i="1"/>
  <c r="AK218" i="1"/>
  <c r="E235" i="1"/>
  <c r="BH235" i="1" s="1"/>
  <c r="H218" i="1"/>
  <c r="L218" i="1"/>
  <c r="P218" i="1"/>
  <c r="T218" i="1"/>
  <c r="X218" i="1"/>
  <c r="AB218" i="1"/>
  <c r="AJ218" i="1"/>
  <c r="G271" i="1"/>
  <c r="K271" i="1"/>
  <c r="O271" i="1"/>
  <c r="S271" i="1"/>
  <c r="W271" i="1"/>
  <c r="AF271" i="1"/>
  <c r="BF275" i="1"/>
  <c r="BF279" i="1"/>
  <c r="BF280" i="1"/>
  <c r="BF287" i="1"/>
  <c r="BF288" i="1"/>
  <c r="BF290" i="1"/>
  <c r="BF291" i="1"/>
  <c r="BF292" i="1"/>
  <c r="BI271" i="1"/>
  <c r="BL310" i="1"/>
  <c r="BF331" i="1"/>
  <c r="AL100" i="1"/>
  <c r="BF111" i="1"/>
  <c r="F112" i="1"/>
  <c r="BF112" i="1" s="1"/>
  <c r="BF116" i="1"/>
  <c r="E117" i="1"/>
  <c r="BF117" i="1" s="1"/>
  <c r="BF118" i="1"/>
  <c r="BH118" i="1"/>
  <c r="E122" i="1"/>
  <c r="BH122" i="1" s="1"/>
  <c r="Y122" i="1"/>
  <c r="E125" i="1"/>
  <c r="BF125" i="1" s="1"/>
  <c r="BF132" i="1"/>
  <c r="BH132" i="1"/>
  <c r="BF141" i="1"/>
  <c r="BF143" i="1"/>
  <c r="BF144" i="1"/>
  <c r="BF145" i="1"/>
  <c r="BF146" i="1"/>
  <c r="AO133" i="1"/>
  <c r="AW133" i="1"/>
  <c r="BE133" i="1"/>
  <c r="Y147" i="1"/>
  <c r="BF157" i="1"/>
  <c r="BF161" i="1"/>
  <c r="BF165" i="1"/>
  <c r="BF169" i="1"/>
  <c r="BF181" i="1"/>
  <c r="BH181" i="1"/>
  <c r="BF188" i="1"/>
  <c r="BF189" i="1"/>
  <c r="BL207" i="1"/>
  <c r="BF212" i="1"/>
  <c r="BH212" i="1"/>
  <c r="AD218" i="1"/>
  <c r="AT218" i="1"/>
  <c r="AV218" i="1"/>
  <c r="AL221" i="1"/>
  <c r="AM218" i="1"/>
  <c r="AQ218" i="1"/>
  <c r="AU218" i="1"/>
  <c r="AY218" i="1"/>
  <c r="BC218" i="1"/>
  <c r="BF241" i="1"/>
  <c r="BH241" i="1"/>
  <c r="Y253" i="1"/>
  <c r="AP271" i="1"/>
  <c r="AT271" i="1"/>
  <c r="AX271" i="1"/>
  <c r="BB271" i="1"/>
  <c r="BF273" i="1"/>
  <c r="BF315" i="1"/>
  <c r="BH315" i="1"/>
  <c r="AB271" i="1"/>
  <c r="AJ271" i="1"/>
  <c r="AO271" i="1"/>
  <c r="AW271" i="1"/>
  <c r="BE271" i="1"/>
  <c r="BF335" i="1"/>
  <c r="BH335" i="1"/>
  <c r="BF344" i="1"/>
  <c r="BH344" i="1"/>
  <c r="AL343" i="1"/>
  <c r="AD13" i="1"/>
  <c r="AJ27" i="1"/>
  <c r="BF52" i="1"/>
  <c r="BF58" i="1"/>
  <c r="Y134" i="1"/>
  <c r="Z133" i="1"/>
  <c r="BF197" i="1"/>
  <c r="BF92" i="1"/>
  <c r="BF348" i="1"/>
  <c r="Z27" i="1"/>
  <c r="BU28" i="1"/>
  <c r="AF27" i="1"/>
  <c r="BU35" i="1"/>
  <c r="F35" i="1"/>
  <c r="BF47" i="1"/>
  <c r="F67" i="1"/>
  <c r="BH101" i="1"/>
  <c r="E100" i="1"/>
  <c r="BF101" i="1"/>
  <c r="BF152" i="1"/>
  <c r="BF182" i="1"/>
  <c r="AL28" i="1"/>
  <c r="AN27" i="1"/>
  <c r="BH54" i="1"/>
  <c r="E53" i="1"/>
  <c r="AL89" i="1"/>
  <c r="AM27" i="1"/>
  <c r="F100" i="1"/>
  <c r="BU93" i="1"/>
  <c r="AB27" i="1"/>
  <c r="H13" i="1"/>
  <c r="L13" i="1"/>
  <c r="T13" i="1"/>
  <c r="X13" i="1"/>
  <c r="AB13" i="1"/>
  <c r="AJ13" i="1"/>
  <c r="AN13" i="1"/>
  <c r="AR13" i="1"/>
  <c r="AZ13" i="1"/>
  <c r="BD13" i="1"/>
  <c r="Y28" i="1"/>
  <c r="CJ28" i="1" s="1"/>
  <c r="CK28" i="1" s="1"/>
  <c r="BH36" i="1"/>
  <c r="E35" i="1"/>
  <c r="BF36" i="1"/>
  <c r="BU53" i="1"/>
  <c r="G27" i="1"/>
  <c r="K27" i="1"/>
  <c r="O27" i="1"/>
  <c r="S27" i="1"/>
  <c r="W27" i="1"/>
  <c r="AL64" i="1"/>
  <c r="BH68" i="1"/>
  <c r="E67" i="1"/>
  <c r="BF68" i="1"/>
  <c r="BH121" i="1"/>
  <c r="E120" i="1"/>
  <c r="BF121" i="1"/>
  <c r="BF210" i="1"/>
  <c r="BU214" i="1"/>
  <c r="BF60" i="1"/>
  <c r="BH64" i="1"/>
  <c r="BF73" i="1"/>
  <c r="BF75" i="1"/>
  <c r="BF83" i="1"/>
  <c r="BF93" i="1"/>
  <c r="BH109" i="1"/>
  <c r="BH108" i="1" s="1"/>
  <c r="E108" i="1"/>
  <c r="BF109" i="1"/>
  <c r="BU124" i="1"/>
  <c r="BF126" i="1"/>
  <c r="BF129" i="1"/>
  <c r="BF205" i="1"/>
  <c r="Y219" i="1"/>
  <c r="Z218" i="1"/>
  <c r="BL277" i="1"/>
  <c r="BL272" i="1" s="1"/>
  <c r="BL271" i="1" s="1"/>
  <c r="BF277" i="1"/>
  <c r="BF34" i="1"/>
  <c r="BF43" i="1"/>
  <c r="BF45" i="1"/>
  <c r="BF49" i="1"/>
  <c r="Y53" i="1"/>
  <c r="BU67" i="1"/>
  <c r="BF99" i="1"/>
  <c r="Y100" i="1"/>
  <c r="BU103" i="1"/>
  <c r="BU121" i="1"/>
  <c r="F122" i="1"/>
  <c r="AP153" i="1"/>
  <c r="AX153" i="1"/>
  <c r="BF159" i="1"/>
  <c r="BF203" i="1"/>
  <c r="F319" i="1"/>
  <c r="BF320" i="1"/>
  <c r="BF319" i="1" s="1"/>
  <c r="BF56" i="1"/>
  <c r="BF59" i="1"/>
  <c r="BF71" i="1"/>
  <c r="BF74" i="1"/>
  <c r="BF76" i="1"/>
  <c r="BF81" i="1"/>
  <c r="BF82" i="1"/>
  <c r="BF113" i="1"/>
  <c r="Y114" i="1"/>
  <c r="F147" i="1"/>
  <c r="Z153" i="1"/>
  <c r="AH153" i="1"/>
  <c r="BF90" i="1"/>
  <c r="BH105" i="1"/>
  <c r="E104" i="1"/>
  <c r="BF105" i="1"/>
  <c r="BF107" i="1"/>
  <c r="AL112" i="1"/>
  <c r="F120" i="1"/>
  <c r="F134" i="1"/>
  <c r="E139" i="1"/>
  <c r="BF140" i="1"/>
  <c r="AL155" i="1"/>
  <c r="AL154" i="1" s="1"/>
  <c r="E175" i="1"/>
  <c r="BH176" i="1"/>
  <c r="BF176" i="1"/>
  <c r="BF180" i="1"/>
  <c r="BF187" i="1"/>
  <c r="BF190" i="1"/>
  <c r="BF213" i="1"/>
  <c r="AF218" i="1"/>
  <c r="AO218" i="1"/>
  <c r="AS218" i="1"/>
  <c r="AW218" i="1"/>
  <c r="BA218" i="1"/>
  <c r="BE218" i="1"/>
  <c r="F235" i="1"/>
  <c r="AL302" i="1"/>
  <c r="Y323" i="1"/>
  <c r="BF337" i="1"/>
  <c r="BF124" i="1"/>
  <c r="BF130" i="1"/>
  <c r="BF135" i="1"/>
  <c r="BF134" i="1" s="1"/>
  <c r="AD153" i="1"/>
  <c r="AT153" i="1"/>
  <c r="BB153" i="1"/>
  <c r="BF196" i="1"/>
  <c r="BF202" i="1"/>
  <c r="BF211" i="1"/>
  <c r="Y221" i="1"/>
  <c r="F221" i="1"/>
  <c r="J218" i="1"/>
  <c r="N218" i="1"/>
  <c r="R218" i="1"/>
  <c r="V218" i="1"/>
  <c r="BF236" i="1"/>
  <c r="AS271" i="1"/>
  <c r="BA271" i="1"/>
  <c r="E89" i="1"/>
  <c r="Y104" i="1"/>
  <c r="BF110" i="1"/>
  <c r="BF115" i="1"/>
  <c r="BU119" i="1"/>
  <c r="E136" i="1"/>
  <c r="BF137" i="1"/>
  <c r="BF142" i="1"/>
  <c r="BF151" i="1"/>
  <c r="R153" i="1"/>
  <c r="BF158" i="1"/>
  <c r="BF166" i="1"/>
  <c r="BF198" i="1"/>
  <c r="BF204" i="1"/>
  <c r="BF206" i="1"/>
  <c r="BF209" i="1"/>
  <c r="F214" i="1"/>
  <c r="BF214" i="1" s="1"/>
  <c r="AH218" i="1"/>
  <c r="AX218" i="1"/>
  <c r="BB218" i="1"/>
  <c r="F233" i="1"/>
  <c r="BF239" i="1"/>
  <c r="BH277" i="1"/>
  <c r="BH272" i="1" s="1"/>
  <c r="BH271" i="1" s="1"/>
  <c r="BG272" i="1"/>
  <c r="BG271" i="1" s="1"/>
  <c r="BF284" i="1"/>
  <c r="BF285" i="1"/>
  <c r="E302" i="1"/>
  <c r="BF341" i="1"/>
  <c r="F343" i="1"/>
  <c r="BF238" i="1"/>
  <c r="Y272" i="1"/>
  <c r="BF314" i="1"/>
  <c r="BF322" i="1"/>
  <c r="BF321" i="1" s="1"/>
  <c r="BF324" i="1"/>
  <c r="BF329" i="1"/>
  <c r="BF332" i="1"/>
  <c r="BF345" i="1"/>
  <c r="BH225" i="1"/>
  <c r="E221" i="1"/>
  <c r="BF225" i="1"/>
  <c r="BF234" i="1"/>
  <c r="BF233" i="1" s="1"/>
  <c r="BU234" i="1"/>
  <c r="E240" i="1"/>
  <c r="AL245" i="1"/>
  <c r="F300" i="1"/>
  <c r="BF300" i="1" s="1"/>
  <c r="BL304" i="1"/>
  <c r="BF306" i="1"/>
  <c r="BF312" i="1"/>
  <c r="BH316" i="1"/>
  <c r="E323" i="1"/>
  <c r="BH323" i="1" s="1"/>
  <c r="F323" i="1"/>
  <c r="AL323" i="1"/>
  <c r="BF327" i="1"/>
  <c r="BF330" i="1"/>
  <c r="E343" i="1"/>
  <c r="BH343" i="1" s="1"/>
  <c r="BF359" i="1"/>
  <c r="BF358" i="1" s="1"/>
  <c r="E358" i="1"/>
  <c r="BF237" i="1"/>
  <c r="BF243" i="1"/>
  <c r="BF265" i="1"/>
  <c r="AL272" i="1"/>
  <c r="BF283" i="1"/>
  <c r="BF289" i="1"/>
  <c r="BF307" i="1"/>
  <c r="BF313" i="1"/>
  <c r="BF346" i="1"/>
  <c r="F358" i="1"/>
  <c r="F253" i="1"/>
  <c r="E272" i="1"/>
  <c r="BF310" i="1"/>
  <c r="BF318" i="1"/>
  <c r="BF325" i="1"/>
  <c r="BF328" i="1"/>
  <c r="BF334" i="1"/>
  <c r="BF336" i="1"/>
  <c r="BF338" i="1"/>
  <c r="BF340" i="1"/>
  <c r="BF342" i="1"/>
  <c r="BF347" i="1"/>
  <c r="CK89" i="1" l="1"/>
  <c r="BE26" i="1"/>
  <c r="AT12" i="1"/>
  <c r="AW12" i="1"/>
  <c r="K12" i="1"/>
  <c r="Q12" i="1"/>
  <c r="BF235" i="1"/>
  <c r="AI11" i="1"/>
  <c r="BF102" i="1"/>
  <c r="J12" i="1"/>
  <c r="AI12" i="1"/>
  <c r="AW11" i="1"/>
  <c r="BF104" i="1"/>
  <c r="BH117" i="1"/>
  <c r="AL133" i="1"/>
  <c r="AU11" i="1"/>
  <c r="V11" i="1"/>
  <c r="V12" i="1"/>
  <c r="R12" i="1"/>
  <c r="AG11" i="1"/>
  <c r="F153" i="1"/>
  <c r="BC11" i="1"/>
  <c r="AD25" i="1"/>
  <c r="AD10" i="1" s="1"/>
  <c r="AA11" i="1"/>
  <c r="N12" i="1"/>
  <c r="AW25" i="1"/>
  <c r="AW10" i="1" s="1"/>
  <c r="G12" i="1"/>
  <c r="AS11" i="1"/>
  <c r="O12" i="1"/>
  <c r="AC11" i="1"/>
  <c r="AV12" i="1"/>
  <c r="AS12" i="1"/>
  <c r="BF14" i="1"/>
  <c r="BF13" i="1" s="1"/>
  <c r="AP11" i="1"/>
  <c r="BF108" i="1"/>
  <c r="S11" i="1"/>
  <c r="AO11" i="1"/>
  <c r="BF253" i="1"/>
  <c r="AE11" i="1"/>
  <c r="AO12" i="1"/>
  <c r="AO25" i="1"/>
  <c r="AO9" i="1" s="1"/>
  <c r="E154" i="1"/>
  <c r="BH125" i="1"/>
  <c r="L25" i="1"/>
  <c r="L10" i="1" s="1"/>
  <c r="AY11" i="1"/>
  <c r="T25" i="1"/>
  <c r="T10" i="1" s="1"/>
  <c r="AR25" i="1"/>
  <c r="AR10" i="1" s="1"/>
  <c r="F218" i="1"/>
  <c r="AV25" i="1"/>
  <c r="AV9" i="1" s="1"/>
  <c r="BA11" i="1"/>
  <c r="BC25" i="1"/>
  <c r="BC9" i="1" s="1"/>
  <c r="AA25" i="1"/>
  <c r="AA9" i="1" s="1"/>
  <c r="AA12" i="1"/>
  <c r="I11" i="1"/>
  <c r="M12" i="1"/>
  <c r="BA12" i="1"/>
  <c r="BB12" i="1"/>
  <c r="U11" i="1"/>
  <c r="BA25" i="1"/>
  <c r="BA10" i="1" s="1"/>
  <c r="BC12" i="1"/>
  <c r="N26" i="1"/>
  <c r="H25" i="1"/>
  <c r="H9" i="1" s="1"/>
  <c r="U12" i="1"/>
  <c r="Q11" i="1"/>
  <c r="R25" i="1"/>
  <c r="R10" i="1" s="1"/>
  <c r="N25" i="1"/>
  <c r="N10" i="1" s="1"/>
  <c r="AT11" i="1"/>
  <c r="AL22" i="1"/>
  <c r="AR26" i="1"/>
  <c r="AY12" i="1"/>
  <c r="N11" i="1"/>
  <c r="M11" i="1"/>
  <c r="BF147" i="1"/>
  <c r="AQ12" i="1"/>
  <c r="J11" i="1"/>
  <c r="AK11" i="1"/>
  <c r="X25" i="1"/>
  <c r="X10" i="1" s="1"/>
  <c r="AX12" i="1"/>
  <c r="AZ25" i="1"/>
  <c r="AZ10" i="1" s="1"/>
  <c r="AV11" i="1"/>
  <c r="J25" i="1"/>
  <c r="J10" i="1" s="1"/>
  <c r="AS25" i="1"/>
  <c r="AS10" i="1" s="1"/>
  <c r="AL13" i="1"/>
  <c r="BD25" i="1"/>
  <c r="BD10" i="1" s="1"/>
  <c r="AH12" i="1"/>
  <c r="P25" i="1"/>
  <c r="P10" i="1" s="1"/>
  <c r="BE12" i="1"/>
  <c r="AP12" i="1"/>
  <c r="E27" i="1"/>
  <c r="BH27" i="1" s="1"/>
  <c r="BH26" i="1" s="1"/>
  <c r="I25" i="1"/>
  <c r="I26" i="1"/>
  <c r="AQ11" i="1"/>
  <c r="U26" i="1"/>
  <c r="U25" i="1"/>
  <c r="AC25" i="1"/>
  <c r="AC10" i="1" s="1"/>
  <c r="AC26" i="1"/>
  <c r="E13" i="1"/>
  <c r="AU25" i="1"/>
  <c r="AU26" i="1"/>
  <c r="AE26" i="1"/>
  <c r="AE25" i="1"/>
  <c r="AE9" i="1" s="1"/>
  <c r="P11" i="1"/>
  <c r="P12" i="1"/>
  <c r="BF343" i="1"/>
  <c r="Y218" i="1"/>
  <c r="V25" i="1"/>
  <c r="V10" i="1" s="1"/>
  <c r="BE25" i="1"/>
  <c r="BL155" i="1"/>
  <c r="BF122" i="1"/>
  <c r="BH28" i="1"/>
  <c r="AZ26" i="1"/>
  <c r="X26" i="1"/>
  <c r="P26" i="1"/>
  <c r="AC12" i="1"/>
  <c r="I12" i="1"/>
  <c r="AU12" i="1"/>
  <c r="AG12" i="1"/>
  <c r="BE11" i="1"/>
  <c r="Q26" i="1"/>
  <c r="Q25" i="1"/>
  <c r="BH104" i="1"/>
  <c r="AQ26" i="1"/>
  <c r="AQ25" i="1"/>
  <c r="AK26" i="1"/>
  <c r="AK25" i="1"/>
  <c r="BF139" i="1"/>
  <c r="AE12" i="1"/>
  <c r="E271" i="1"/>
  <c r="AL271" i="1"/>
  <c r="BF302" i="1"/>
  <c r="Y271" i="1"/>
  <c r="BF155" i="1"/>
  <c r="BF154" i="1" s="1"/>
  <c r="BF136" i="1"/>
  <c r="BB25" i="1"/>
  <c r="BB9" i="1" s="1"/>
  <c r="F133" i="1"/>
  <c r="AH25" i="1"/>
  <c r="AH10" i="1" s="1"/>
  <c r="AX25" i="1"/>
  <c r="AX10" i="1" s="1"/>
  <c r="BF272" i="1"/>
  <c r="AK12" i="1"/>
  <c r="AM13" i="1"/>
  <c r="AM12" i="1" s="1"/>
  <c r="Y133" i="1"/>
  <c r="AY26" i="1"/>
  <c r="AY25" i="1"/>
  <c r="M25" i="1"/>
  <c r="M26" i="1"/>
  <c r="AG25" i="1"/>
  <c r="AG10" i="1" s="1"/>
  <c r="AG26" i="1"/>
  <c r="AI26" i="1"/>
  <c r="AI25" i="1"/>
  <c r="BF89" i="1"/>
  <c r="BH89" i="1"/>
  <c r="W25" i="1"/>
  <c r="W26" i="1"/>
  <c r="AZ11" i="1"/>
  <c r="AZ12" i="1"/>
  <c r="AB12" i="1"/>
  <c r="AB11" i="1"/>
  <c r="H12" i="1"/>
  <c r="H11" i="1"/>
  <c r="H10" i="1"/>
  <c r="G11" i="1"/>
  <c r="AX11" i="1"/>
  <c r="BB11" i="1"/>
  <c r="BF240" i="1"/>
  <c r="BH240" i="1"/>
  <c r="BH221" i="1"/>
  <c r="E218" i="1"/>
  <c r="BF221" i="1"/>
  <c r="Y153" i="1"/>
  <c r="E153" i="1"/>
  <c r="BH67" i="1"/>
  <c r="BF67" i="1"/>
  <c r="S26" i="1"/>
  <c r="S25" i="1"/>
  <c r="AR12" i="1"/>
  <c r="AR11" i="1"/>
  <c r="X12" i="1"/>
  <c r="X11" i="1"/>
  <c r="AL27" i="1"/>
  <c r="AL26" i="1" s="1"/>
  <c r="AM25" i="1"/>
  <c r="AM26" i="1"/>
  <c r="AN25" i="1"/>
  <c r="AN9" i="1" s="1"/>
  <c r="AN26" i="1"/>
  <c r="P9" i="1"/>
  <c r="Y27" i="1"/>
  <c r="CJ27" i="1" s="1"/>
  <c r="Z26" i="1"/>
  <c r="Z25" i="1"/>
  <c r="Z11" i="1"/>
  <c r="AD12" i="1"/>
  <c r="AD11" i="1"/>
  <c r="W12" i="1"/>
  <c r="BF323" i="1"/>
  <c r="F175" i="1"/>
  <c r="AL218" i="1"/>
  <c r="BF120" i="1"/>
  <c r="BH120" i="1"/>
  <c r="O25" i="1"/>
  <c r="O26" i="1"/>
  <c r="AN12" i="1"/>
  <c r="AN11" i="1"/>
  <c r="T11" i="1"/>
  <c r="T12" i="1"/>
  <c r="BF100" i="1"/>
  <c r="BH100" i="1"/>
  <c r="F27" i="1"/>
  <c r="Z12" i="1"/>
  <c r="S12" i="1"/>
  <c r="AH11" i="1"/>
  <c r="R11" i="1"/>
  <c r="AT25" i="1"/>
  <c r="BF175" i="1"/>
  <c r="G25" i="1"/>
  <c r="G26" i="1"/>
  <c r="AB25" i="1"/>
  <c r="AB9" i="1" s="1"/>
  <c r="AB26" i="1"/>
  <c r="F272" i="1"/>
  <c r="F271" i="1" s="1"/>
  <c r="CJ271" i="1" s="1"/>
  <c r="CK271" i="1" s="1"/>
  <c r="E133" i="1"/>
  <c r="BH136" i="1"/>
  <c r="AL153" i="1"/>
  <c r="K26" i="1"/>
  <c r="K25" i="1"/>
  <c r="BF35" i="1"/>
  <c r="BH35" i="1"/>
  <c r="BD12" i="1"/>
  <c r="BD11" i="1"/>
  <c r="AJ11" i="1"/>
  <c r="AJ12" i="1"/>
  <c r="L12" i="1"/>
  <c r="L11" i="1"/>
  <c r="BF53" i="1"/>
  <c r="BH53" i="1"/>
  <c r="AP25" i="1"/>
  <c r="AF25" i="1"/>
  <c r="AF26" i="1"/>
  <c r="AF12" i="1"/>
  <c r="AF11" i="1"/>
  <c r="AJ25" i="1"/>
  <c r="AJ10" i="1" s="1"/>
  <c r="AJ26" i="1"/>
  <c r="O11" i="1"/>
  <c r="K11" i="1"/>
  <c r="W11" i="1"/>
  <c r="CK27" i="1" l="1"/>
  <c r="BE10" i="1"/>
  <c r="BC10" i="1"/>
  <c r="T9" i="1"/>
  <c r="N9" i="1"/>
  <c r="J9" i="1"/>
  <c r="AW9" i="1"/>
  <c r="BF218" i="1"/>
  <c r="AS9" i="1"/>
  <c r="X9" i="1"/>
  <c r="AO10" i="1"/>
  <c r="AD9" i="1"/>
  <c r="AL11" i="1"/>
  <c r="AV10" i="1"/>
  <c r="BE9" i="1"/>
  <c r="R9" i="1"/>
  <c r="BF271" i="1"/>
  <c r="AR9" i="1"/>
  <c r="BA9" i="1"/>
  <c r="AN10" i="1"/>
  <c r="BB10" i="1"/>
  <c r="AZ9" i="1"/>
  <c r="L9" i="1"/>
  <c r="BF133" i="1"/>
  <c r="V9" i="1"/>
  <c r="AX9" i="1"/>
  <c r="BD9" i="1"/>
  <c r="E12" i="1"/>
  <c r="E26" i="1"/>
  <c r="AA10" i="1"/>
  <c r="BF27" i="1"/>
  <c r="BF26" i="1" s="1"/>
  <c r="AM9" i="1"/>
  <c r="AY10" i="1"/>
  <c r="AY9" i="1"/>
  <c r="BF153" i="1"/>
  <c r="AM11" i="1"/>
  <c r="AH9" i="1"/>
  <c r="AQ10" i="1"/>
  <c r="AQ9" i="1"/>
  <c r="AE10" i="1"/>
  <c r="AG9" i="1"/>
  <c r="Q9" i="1"/>
  <c r="Q10" i="1"/>
  <c r="AB10" i="1"/>
  <c r="AI10" i="1"/>
  <c r="AI9" i="1"/>
  <c r="AC9" i="1"/>
  <c r="E11" i="1"/>
  <c r="BH218" i="1"/>
  <c r="BH9" i="1" s="1"/>
  <c r="M9" i="1"/>
  <c r="M10" i="1"/>
  <c r="AK10" i="1"/>
  <c r="AK9" i="1"/>
  <c r="AU10" i="1"/>
  <c r="AU9" i="1"/>
  <c r="U10" i="1"/>
  <c r="U9" i="1"/>
  <c r="I9" i="1"/>
  <c r="I10" i="1"/>
  <c r="AF9" i="1"/>
  <c r="AF10" i="1"/>
  <c r="AT10" i="1"/>
  <c r="AT9" i="1"/>
  <c r="AL25" i="1"/>
  <c r="AP9" i="1"/>
  <c r="AP10" i="1"/>
  <c r="AJ9" i="1"/>
  <c r="Z9" i="1"/>
  <c r="Z10" i="1"/>
  <c r="K9" i="1"/>
  <c r="K10" i="1"/>
  <c r="AM10" i="1"/>
  <c r="F26" i="1"/>
  <c r="F25" i="1"/>
  <c r="F12" i="1"/>
  <c r="F11" i="1"/>
  <c r="O9" i="1"/>
  <c r="O10" i="1"/>
  <c r="AL12" i="1"/>
  <c r="W9" i="1"/>
  <c r="W10" i="1"/>
  <c r="E25" i="1"/>
  <c r="E10" i="1" s="1"/>
  <c r="G9" i="1"/>
  <c r="G10" i="1"/>
  <c r="Y25" i="1"/>
  <c r="CJ25" i="1" s="1"/>
  <c r="Y26" i="1"/>
  <c r="CJ26" i="1" s="1"/>
  <c r="CK26" i="1" s="1"/>
  <c r="Y11" i="1"/>
  <c r="CJ11" i="1" s="1"/>
  <c r="Y12" i="1"/>
  <c r="CJ12" i="1" s="1"/>
  <c r="S9" i="1"/>
  <c r="S10" i="1"/>
  <c r="CK11" i="1" l="1"/>
  <c r="CK25" i="1"/>
  <c r="CK12" i="1"/>
  <c r="BF11" i="1"/>
  <c r="BF12" i="1"/>
  <c r="BF25" i="1"/>
  <c r="BF10" i="1" s="1"/>
  <c r="BU9" i="1"/>
  <c r="AL9" i="1"/>
  <c r="AL10" i="1"/>
  <c r="E9" i="1"/>
  <c r="F9" i="1"/>
  <c r="F10" i="1"/>
  <c r="Y9" i="1"/>
  <c r="Y10" i="1"/>
  <c r="CJ10" i="1" s="1"/>
  <c r="CK10" i="1" s="1"/>
  <c r="BF9" i="1" l="1"/>
</calcChain>
</file>

<file path=xl/comments1.xml><?xml version="1.0" encoding="utf-8"?>
<comments xmlns="http://schemas.openxmlformats.org/spreadsheetml/2006/main">
  <authors>
    <author>thanh</author>
  </authors>
  <commentList>
    <comment ref="AQ7" authorId="0">
      <text>
        <r>
          <rPr>
            <b/>
            <sz val="9"/>
            <color indexed="81"/>
            <rFont val="Tahoma"/>
            <family val="2"/>
          </rPr>
          <t>thanh:</t>
        </r>
        <r>
          <rPr>
            <sz val="9"/>
            <color indexed="81"/>
            <rFont val="Tahoma"/>
            <family val="2"/>
          </rPr>
          <t xml:space="preserve">
0,18</t>
        </r>
      </text>
    </comment>
  </commentList>
</comments>
</file>

<file path=xl/sharedStrings.xml><?xml version="1.0" encoding="utf-8"?>
<sst xmlns="http://schemas.openxmlformats.org/spreadsheetml/2006/main" count="1458" uniqueCount="625">
  <si>
    <t>HUYỆN QUẾ SƠN - TỈNH QUẢNG NAM</t>
  </si>
  <si>
    <t>Đơn vị tính: ha</t>
  </si>
  <si>
    <t>STT</t>
  </si>
  <si>
    <t>Địa điểm (thôn, xã)</t>
  </si>
  <si>
    <t>Các loại đất còn lại</t>
  </si>
  <si>
    <t>Văn bản pháp lý</t>
  </si>
  <si>
    <t>Nguồn vốn</t>
  </si>
  <si>
    <t>Chủ đầu tư</t>
  </si>
  <si>
    <t>Vị trí trên bản đồ địa chính (tờ bản đồ số) hoặc vị trí trên bản đồ hiện trạng sử dụng đất cấp xã</t>
  </si>
  <si>
    <t>Năm đăng ký</t>
  </si>
  <si>
    <t>Ghi chú</t>
  </si>
  <si>
    <t>Đất chưa sử dụng</t>
  </si>
  <si>
    <t>Trong đó</t>
  </si>
  <si>
    <t>Đất lúa</t>
  </si>
  <si>
    <t>Đất chuyên lúa</t>
  </si>
  <si>
    <t>Đất lúa còn lại</t>
  </si>
  <si>
    <t>Đất trồng cây hàng năm</t>
  </si>
  <si>
    <t>Đất trồng cây lâu năm</t>
  </si>
  <si>
    <t>Đất rừng PH</t>
  </si>
  <si>
    <t>Rừng đặc dụng</t>
  </si>
  <si>
    <t>Đất rừng sản xuất</t>
  </si>
  <si>
    <t>Đất nuôi trồng thuỷ sản</t>
  </si>
  <si>
    <t>Đất làm muối</t>
  </si>
  <si>
    <t>Đất nông nghiệp khác</t>
  </si>
  <si>
    <t>Đất quốc phòng</t>
  </si>
  <si>
    <t>Đất an ninh</t>
  </si>
  <si>
    <t>Đất khu công nghiệp</t>
  </si>
  <si>
    <t>SKT</t>
  </si>
  <si>
    <t>Đất cụm công nghiệp</t>
  </si>
  <si>
    <t>Đất thương mại dịch vụ</t>
  </si>
  <si>
    <t>Đất sử dụng cho hoạt động KS</t>
  </si>
  <si>
    <t>Đất phát triển hạ tầng</t>
  </si>
  <si>
    <t>DHT</t>
  </si>
  <si>
    <t>Đất di tích lịch sử</t>
  </si>
  <si>
    <t>Đất danh lam thắng cảnh</t>
  </si>
  <si>
    <t>Đất bãi thải, chất thải</t>
  </si>
  <si>
    <t>Đất ở nông thôn</t>
  </si>
  <si>
    <t>Đất ở đô thị</t>
  </si>
  <si>
    <t>Đất trụ sở cơ quan</t>
  </si>
  <si>
    <t>Đất XD CTSN</t>
  </si>
  <si>
    <t>DSN</t>
  </si>
  <si>
    <t>Đất ngoại giao</t>
  </si>
  <si>
    <t>Đất cơ sở tôn giáo</t>
  </si>
  <si>
    <t>Đất nghĩa trang, nghĩa địa</t>
  </si>
  <si>
    <t>Đất khai thác vật liệu xây dựng</t>
  </si>
  <si>
    <t>Đất khu vui chơi giải trí</t>
  </si>
  <si>
    <t>Đất sinh hoạt cộng đồng</t>
  </si>
  <si>
    <t>Đất cơ sở tín ngưỡng</t>
  </si>
  <si>
    <t>Đất sông ngòi, kênh, rạch suối</t>
  </si>
  <si>
    <t>Đất có mặt nước chuyên dùng</t>
  </si>
  <si>
    <t>Đất phi nông nghiệp khác</t>
  </si>
  <si>
    <t>Đất chuyên lúa nước</t>
  </si>
  <si>
    <t>Lúa nước còn lại</t>
  </si>
  <si>
    <t>Đất giao thông</t>
  </si>
  <si>
    <t>Đất thủy lợi</t>
  </si>
  <si>
    <t>Đất năng lượng</t>
  </si>
  <si>
    <t>Đất bưu chính viễn thông</t>
  </si>
  <si>
    <t>Đất chợ</t>
  </si>
  <si>
    <t>Đất công trình công cộng khác</t>
  </si>
  <si>
    <t>Đất trụ sở của tổ chức sự nghiệp</t>
  </si>
  <si>
    <t>Đất văn hóa</t>
  </si>
  <si>
    <t>Đất dịch vụ xã hội</t>
  </si>
  <si>
    <t>Đất y tế</t>
  </si>
  <si>
    <t>Đất giáo dục</t>
  </si>
  <si>
    <t>Đất thể dục thể thao</t>
  </si>
  <si>
    <t>Đất khoa học công nghệ</t>
  </si>
  <si>
    <t>Đất công trình sự nghiệp khác</t>
  </si>
  <si>
    <t>TOÀN HUYỆN</t>
  </si>
  <si>
    <t>TỔNG CỘNG</t>
  </si>
  <si>
    <t>I</t>
  </si>
  <si>
    <t>CÔNG TRÌNH DỰ ÁN ĐƯỢC PHÂN BỔ TỪ QUY HOẠCH SỬ DỤNG ĐẤT CẤP TỈNH</t>
  </si>
  <si>
    <t>I.1</t>
  </si>
  <si>
    <t xml:space="preserve">Công trình, dự án mục đích quốc phòng an ninh   </t>
  </si>
  <si>
    <t>Xây dựng nhà làm việc Công an chính quy TT Hương An</t>
  </si>
  <si>
    <t>TT Hương An</t>
  </si>
  <si>
    <t>Quyết định số 814/QĐ-UBND ngày 14/8/2020 của UBND huyện Quế Sơn v/v giao nhiệm vụ làm Chủ đầu tư các công trình, dự án chuẩn bị đầu tư công năm 2021 trên địa bàn huyện</t>
  </si>
  <si>
    <t>UBND thị trấn Hương An</t>
  </si>
  <si>
    <t>Đồn công an thị trấn Đông Phú</t>
  </si>
  <si>
    <t>TT Đông Phú</t>
  </si>
  <si>
    <t>Quyết định số 814/QĐ-UBND ngày 14/8/2020 của UBND huyện Quế Sơn về việc giao nhiện vụ làm chủ đầu tư các công trình dự án chuận bị đầu tư công năm 2021 trên địa bàn huyện</t>
  </si>
  <si>
    <t>Ban Quản lý Dự án - Quỹ đất</t>
  </si>
  <si>
    <t>Xây dựng nhà làm việc công an chính quy xã Quế Xuân 1</t>
  </si>
  <si>
    <t>Xã Quế Xuân 1</t>
  </si>
  <si>
    <t xml:space="preserve">UBND xã </t>
  </si>
  <si>
    <t>Xây dựng nhà làm việc công an chính quy xã Quế An</t>
  </si>
  <si>
    <t>Xã Quế An</t>
  </si>
  <si>
    <t xml:space="preserve">Trận địa súng máy phòng không 12,7mm </t>
  </si>
  <si>
    <t>Xã Quế Phú</t>
  </si>
  <si>
    <t>- Báo cáo đề xuất số 130/BC- KTHT V/V thống nhất địa điểm xây dựng Trận địa súng máy phòng không 12,7mm của huyện Quế Sơn
- Công văn số 1100/UBND - TH ngày 21/10/2020 v/v giải quyết đề nghị của các cơ quan, đơn vị tại cuộc họp giao ban lãnh đạo UBND huyện ngày 19/10/2020</t>
  </si>
  <si>
    <t>Ban chỉ huy Quân sự huyện</t>
  </si>
  <si>
    <t>1.2</t>
  </si>
  <si>
    <t>Công trình, dự án để phát triển kinh tế - xã hội vì lợi ích quốc gia, công cộng</t>
  </si>
  <si>
    <t>I.2</t>
  </si>
  <si>
    <t>Công trình, dự án do Thủ tướng chính phủ chấp thuận, quyết định đầu tư mà phải thu hồi đất</t>
  </si>
  <si>
    <t>ĐẤT KHU CÔNG NGHIỆP</t>
  </si>
  <si>
    <t>- Quyết định số 284/QĐ-UBND ngày 20/01/2017 của UBND tỉnh Quảng Nam quyết định phê duyệt quy hoạch phân khu và ban hành Quy định quản lý xây dựng theo đồ án Quy hoạch phân khu (1/2000) Khu công nghiệp Đông Quế Sơn tại huyện Quế Sơn và huyện Thăng Bình, tỉnh Quảng Nam.</t>
  </si>
  <si>
    <t>CT CP An Thịnh Quảng Nam</t>
  </si>
  <si>
    <t>2019; 2020</t>
  </si>
  <si>
    <t>2019, 2020 chuyển tiếp</t>
  </si>
  <si>
    <t>Đang chồng lấn với cty Cát Hương An</t>
  </si>
  <si>
    <t>II</t>
  </si>
  <si>
    <t>CÔNG TRÌNH DỰ ÁN CẤP HUYỆN</t>
  </si>
  <si>
    <t>II.1</t>
  </si>
  <si>
    <t>Công trình, dự án do Hội đồng nhân dân cấp tỉnh chấp thuận mà phải thu hồi đất</t>
  </si>
  <si>
    <t>2.1.1</t>
  </si>
  <si>
    <t>Danh mục công trình thu hồi đất được HĐND tỉnh thông qua tại Nghị quyết số 73/NQ-HĐND ngày 08/12/2020 (84 danh mục)</t>
  </si>
  <si>
    <t>Hủy 1 công trình khu dân cư lò ngói quế thuận đã thực hiện xong 0,5 ha; ccn quqees Cường đth 7,2 ha</t>
  </si>
  <si>
    <t>ĐẤT CỤM CÔNG NGHIỆP</t>
  </si>
  <si>
    <t xml:space="preserve"> - Quyết định số 2760/QĐ-UBND tỉnh Quảng Nam ngày 11/09/2014 quyết định Thành lập Cụm công nghiệp Đông Phú 1, TT Đông Phú, huyện Quế Sơn, tỉnh Quảng Nam;
- Quyết định số 3924/QĐ - UBND tỉnh Quảng Nam ngày 28/12/2018 Quyết định Phê duyệt Quy hoạch phát triển cụm công nghiệp trên địa bàn tỉnh Quảng Nam đến năm 2025, có xét đến năm 2035. </t>
  </si>
  <si>
    <t>Phòng KT&amp;HT huyện Quế Sơn</t>
  </si>
  <si>
    <t>- Quyết định số 4301/QĐ-UBND tỉnh Quảng Nam ngày 05/12/2016 Quyết định Thành lập Cụm công nghiệp Hương An, TT Hương An, huyện Quế Sơn, tỉnh Quảng Nam;
- Quyết định số 3924/QĐ - UBND tỉnh Quảng Nam ngày 28/12/2018 Quyết định Phê duyệt Quy hoạch phát triển cụm công nghiệp trên địa bàn tỉnh Quảng Nam đến năm 2025, có xét đến năm 2035.</t>
  </si>
  <si>
    <t xml:space="preserve">Bổ sung 0,53 ha đất ở </t>
  </si>
  <si>
    <t>Xã Quế Mỹ</t>
  </si>
  <si>
    <t xml:space="preserve"> - Quyết định số 2759/QĐ-UBND tỉnh Quảng Nam ngày 11/09/2014 quyết định Thành lập Cụm công nghiệp Quế Cường, xã Quế Cường, huyện Quế Sơn, tỉnh Quảng Nam;
- Quyết định số 3924/QĐ - UBND tỉnh Quảng Nam ngày 28/12/2018 Quyết định Phê duyệt Quy hoạch phát triển cụm công nghiệp trên địa bàn tỉnh Quảng Nam đến năm 2025, có xét đến năm 2035.</t>
  </si>
  <si>
    <t>Hoàng anh Khôi đã thực hiện xong 6, ha; Phú Hương đth 1,20 ha</t>
  </si>
  <si>
    <t xml:space="preserve">Xã Quế Thuận </t>
  </si>
  <si>
    <t>- Quyết định số 3924/QĐ - UBND tỉnh Quảng Nam ngày 28 tháng 12 năm 2018 Quyết định Phê duyệt Quy hoạch phát triển cụm công nghiệp trên địa bàn tỉnh Quảng Nam đến năm 2025, có xét đến năm 2035;
- Quyết định số 222/QĐ-UBND ngày 20/01/2020 của UBND tỉnh Quảng Nam Quyết định về việc thành lập Cụm công nghiệp Gò Đồng Mặt tại xã Quế Thuận, huyện Quế Sơn, tỉnh Quảng Nam.</t>
  </si>
  <si>
    <t>Cty TNHH TMDV Minh Tiến</t>
  </si>
  <si>
    <t>ĐẤT GIAO THÔNG</t>
  </si>
  <si>
    <t>UBND huyện</t>
  </si>
  <si>
    <t>- Quyết định số 293/QĐ-UBND ngày 29/3/2019 của UBND huyện Quế Sơn về Phê duyệt báo cáo kinh tế - kỹ thuật xây dựng công trình nâng cấp, mở rộng đường ĐT 611 đoạn qua nội thị thị trấn Đông Phú (đoạn ngã 4 huyện đến Đỗ Quang (đường Phan Châu Trinh))</t>
  </si>
  <si>
    <t xml:space="preserve"> 2020 chuyển tiếp</t>
  </si>
  <si>
    <t>Đường bao nội thị thị trấn Đông Phú N50 - G04</t>
  </si>
  <si>
    <t>Thị trấn Đông Phú</t>
  </si>
  <si>
    <t>Nâng cấp mở rộng đường Nguyễn Duy Hiệu, thị trấn Đông Phú</t>
  </si>
  <si>
    <t>- Quyết định số 1112/QĐ-UBND ngày 30/10/2020 của UBND huyện Quế Sơn về Phê duyệt Báo cáo Kinh tế - Kỹ thuật xây dựng công trình: Nâng cấp, mở rộng tuyến đường Nguyễn Duy Hiệu, thị trấn Đông Phú, huyện Quế Sơn; hạng mục: Mặt đường và mương thoát nước.</t>
  </si>
  <si>
    <t>Đang trình, chưa có qđ chủ trương đầu tư dự án</t>
  </si>
  <si>
    <t>Cầu sông Lĩnh và đường dẫn vào cầu</t>
  </si>
  <si>
    <t>TT Đông Phú; xã Quế Long</t>
  </si>
  <si>
    <t>- Quyết định số 999/QĐ-UBND ngày 29/9/2020 của UBND huyện Quế Sơn về việc phê duyệt Báo cáo Kinh tế - Kỹ thuật đầu tư xây dựng công trình Cầu Sông Lĩnh.</t>
  </si>
  <si>
    <t>TT Đông Phú, Quế Châu, Quế Thuận, Quế Mỹ và thị trấn Hương An</t>
  </si>
  <si>
    <t>- Nghị Quyết số 18/NQ-HĐND ngày 15/7/2020 của HĐND tỉnh về dự kiến kế hoạch đầu tư công năm 2021;
- Công văn số 8472/BKHĐT-TH của Bộ Kế hoạch và Đầu tư về việc phân bổ Kế hoạch đầu tư vốn NSNN năm 2020.</t>
  </si>
  <si>
    <t>Vốn ngân sách</t>
  </si>
  <si>
    <t xml:space="preserve"> 2019 chuyển tiếp</t>
  </si>
  <si>
    <t>Đường giao thông trục chính vào khu Trung tâm xã Quế Xuân 2</t>
  </si>
  <si>
    <t>Xã Quế Xuân 2</t>
  </si>
  <si>
    <t>- Quyết định số 493/QĐ-UBND ngày 18/05/2017 của UBND huyện Quế Sơn về việc giao nhiệm vụ chủ đầu tư các dự án thuộc danh mục công trình chuẩn bị đầu tư năm 2018 cho các cơ quan đơn vị đầu tư trên địa bàn huyện.</t>
  </si>
  <si>
    <t>2018, 2019</t>
  </si>
  <si>
    <t xml:space="preserve">Xây dựng cầu Leo </t>
  </si>
  <si>
    <t>xã Quế Xuân 1</t>
  </si>
  <si>
    <t>Cầu Trà Đình xã Quế Phú, huyện Quế Sơn</t>
  </si>
  <si>
    <t>- Quyết định số 3811/QĐ-UBND ngày 28/10/2016 của UBND tỉnh Quảng Nam phê duyệt Dự án đầu tư xây dựng công trình Cầu Trà Đình, xã Quế Phú, huyện Quế Sơn</t>
  </si>
  <si>
    <t>2017, 2018, 2019</t>
  </si>
  <si>
    <t>Đã bàn giao mặt bằng nhưng chưa có Quyết định thu hồi đất</t>
  </si>
  <si>
    <t>Trạm dừng nghĩ Mộc Bài tại Km962+550 (T) - Quốc lộ 1A</t>
  </si>
  <si>
    <t>Công Văn số 4430/UBND-KTN ngày 04/8/2020 của UBND tỉnh Quảng Nam về việc chấp thuận chủ trương đầu tư dự án Trạm dừng nghỉ Mộc Bài tại Km962+550 (T) - Quốc lộ 1A</t>
  </si>
  <si>
    <t>Doanh nghiệp</t>
  </si>
  <si>
    <t>- Nghị quyết số 18/NQ-HĐND ngày 15/7/2020 của HĐND tỉnh về dự kiến kế hoạch đầu tư công năm 2021;
- Quyết định số 1618/QĐ-UBND ngày 31/5/2019 của UBND tỉnh  Quảng Nam về việc Phê duyệt dự án ĐTXD công trình Nâng cấp, mở rộng tuyến đường ĐH04 (TT Hương An đi xã Bình Giang).</t>
  </si>
  <si>
    <t>Đường vào lò đốt rác thải sinh hoạt Quế Cường</t>
  </si>
  <si>
    <t>Xã Quế Mỹ (Quế Cường cũ)</t>
  </si>
  <si>
    <t>- Quyết định số 1789/ QĐ- UBND ngày 20/5/2015 phê duyệt nội dung Báo cáo Đánh giá tác động môi trường dự án Đường vào lò đốt rác thải sinh hoạt Quế Cường.</t>
  </si>
  <si>
    <t>TT Đông Phú; Xã Quế Minh</t>
  </si>
  <si>
    <t xml:space="preserve"> Quế Xuân 2, Quế Hiệp, Quế Long</t>
  </si>
  <si>
    <t>Dự án đường cao tốc Đà Nẵng - Quảng Ngãi đoạn qua huyện Quế Sơn, hạng mục đường gom PK5-ER-B-R-10 (Km 35+105-km35+400) gói thầu 5, xã Phú Thọ (theo QĐ số 01/QĐ-BQL-ĐNQN-QLTCMB ngày 29/01/2019 của Ban quản lý dự án đường cao tốc Đà Nẵng - Quảng Ngãi</t>
  </si>
  <si>
    <t>Xã Quế Mỹ (Phú Thọ cũ)</t>
  </si>
  <si>
    <t>- Quyết định số 01/QĐ-BQL-ĐNQN-QLTCMB ngày 29/01/2019 của Ban quản lý dự án đường cao tốc Đà Nẵng - Quảng Ngãi</t>
  </si>
  <si>
    <t>Ban quản lý dự án đường cao tốc Đà Nẵng - Quảng Ngãi</t>
  </si>
  <si>
    <t xml:space="preserve">Xã Quế Phú, TT. Hương An, xã Quế Mỹ </t>
  </si>
  <si>
    <t>- Nghị quyết số 19/NQ-HĐND ngày 15/7/2020 của HĐND tỉnh Quảng Nam v/v Quyết định chủ trương đầu tư một số dự án nhóm B, nhóm C;
- Quyết định số 769/QĐ-UBND ngày 07/8/2019 của UBND huyện về việc phê giao nhiệm vụ làm Chủ dầu tư các công trình, Dự án dự kiến chuẩn bị đầu tư năm 2020 trên địa bàn huyện</t>
  </si>
  <si>
    <t>BQL Dự án- Quỹ đất</t>
  </si>
  <si>
    <t>ĐẤT THUỶ LỢI</t>
  </si>
  <si>
    <t>Quế Phong - Quế Long</t>
  </si>
  <si>
    <t xml:space="preserve">- Quyết định số 3428/QĐ-UBND ngày 31/10/2014 của UBND tỉnh về phê duyệt dự án Nâng cấp hệ thống kênh tưới hồ Việt An;
- Quyết định số 4231/QĐ-UBND ngày 01/12/2017 của UBND tỉnh Quảng Nam về việc Phê duyệt điều chỉnh dự án đầu tư xây dựng công trình Nâng cấp, mở rộng, kéo dài hệ thống kênh tưới hồ Việt An đến các xã Quế Châu, Quế Thuận. </t>
  </si>
  <si>
    <t>Quế An đã xong</t>
  </si>
  <si>
    <t>Nâng cấp, mở rộng mương tiêu Bàu Xuân Yên</t>
  </si>
  <si>
    <t>TT. Hương An</t>
  </si>
  <si>
    <t>Nghị quyết số 86/NQ-HĐND ngày 09/7/2020 của HĐND huyện Quế Sơn về dự kiến danh mục đầu tư công trung hạn giai đoạn 2021 - 2025 và dự kiến danh mục chuẩn bị đầu tư công năm 2021 trên địa bàn huyện</t>
  </si>
  <si>
    <t>UBND Thị trấn</t>
  </si>
  <si>
    <t xml:space="preserve">Xây dựng hệ thống kênh N2, N6, An Xuân, Hạng mục vị trí đặt trạm bơm, bể chứa nước, kênh dẫn </t>
  </si>
  <si>
    <t>- Quyết định số 2309/QĐ-UBND ngày 31/7/2018 của UBND tỉnh Quảng Nam về phê duyệt dự án đầu tư xây dựng công trình kiên cố hệ thống kênh nhánh trạm bơm Phước Chỉ</t>
  </si>
  <si>
    <t xml:space="preserve">Vốn ngân sách </t>
  </si>
  <si>
    <t>BQL nông nghiệp tỉnh</t>
  </si>
  <si>
    <t>Hạng mục sửa chữa và nâng cấp Hồ chứa nước Hương Mao</t>
  </si>
  <si>
    <t>- Quyết định số 3152/QĐ-UBND ngày 22/10/2018 của UBND tỉnh Quảng Nam về phê duyệt dự án đầu tư xây dựng tiểu dự án: Sửa chữa và nâng cao an toàn đập (WB8) tỉnh Quảng Nam</t>
  </si>
  <si>
    <t>Ban QLDA ĐTXD các công trình Nông nghiệp và PTNT tỉnh</t>
  </si>
  <si>
    <t>Hạng mục sửa chữa và nâng cấp Hồ chứa nước Hố Giang</t>
  </si>
  <si>
    <t>Xã Quế Long</t>
  </si>
  <si>
    <t>- Quyết định số 3152/QĐ-UBND ngày 22/10/2018 của UBND tỉnh Quảng Nam về phê duyệt dự án đầu tư xây dựng tiểu dự án: Sửa chữa và nang cao an toàn đập (WB8) tỉnh Quảng Nam</t>
  </si>
  <si>
    <t>Xây dựng hồ chứa nước Lộc Đại</t>
  </si>
  <si>
    <t>xã Quế Hiệp, 
xã Quế Thuận</t>
  </si>
  <si>
    <t>- Quyết định số 2012/QĐ - UBND ngày 2/7/2018 của UBND tỉnh Quảng Nam phê duyệt dự án đầu tư xây dựng công trình hồ chứa nước Lộc Đại, xã Quế Hiệp, huyện Quế Sơn;
- Công văn số 5991/UBND-KTN ngày 07/10/2019 của UBND tỉnh Quảng Nam V/v chủ trương điều chỉnh quy hoạch, kế hoạch sử dụng đất huyện Quế Sơn và điều chỉnh cục bộ Quy hoạch Bảo vệ và phát triển rừng tỉnh Quảng Nam giai đoạn 2011 - 2020.</t>
  </si>
  <si>
    <t>Ban QLDA tỉnh</t>
  </si>
  <si>
    <t>BQL các dự án ĐTXD tỉnh</t>
  </si>
  <si>
    <t>Hồ chứa nước Châu Sơn, xã Quế An</t>
  </si>
  <si>
    <t>- Nghị quyết số 19/NQ-HĐND ngày 15/7/2020 của HĐND tỉnh Quảng Nam v/v Quyết định chủ trương đầu tư một số dự án nhóm B, nhóm C
- Tờ trình số 1707/TTr-UBND ngày 27/3/2020 của UBND tỉnh Quảng Nam về quyết định chủ trương đầu tư cho dự án Hồ chứa nước Châu Sơn, xã Quế An, huyện Quế Sơn</t>
  </si>
  <si>
    <t>2019 chuyển tiếp</t>
  </si>
  <si>
    <t>Kè sạc lỡ sông Ly Ly</t>
  </si>
  <si>
    <t xml:space="preserve"> - Quyết định số 1695/QĐ-UBND ngày 16/5/2017 của UBND tỉnh Quảng Nam về Phê duyệt quy hoạch thủy lợi giai đoạn đến năm 2025 định hướng đến năm 2030.</t>
  </si>
  <si>
    <t>Phòng NN&amp;PTNT huyện</t>
  </si>
  <si>
    <t xml:space="preserve">Đê, kè và đường giao thông chống sạt lở sông Bà Rén </t>
  </si>
  <si>
    <t>UBND xã đề xuất</t>
  </si>
  <si>
    <t xml:space="preserve">Kênh tiêu úng, thoát lũ 4 xã Q.X1-Q.X2- Q.Phú- H.An </t>
  </si>
  <si>
    <t>ĐẤT NĂNG LƯỢNG</t>
  </si>
  <si>
    <t>Đường dây 110kV mạch 2 Duy Xuyên - Tam Kỳ</t>
  </si>
  <si>
    <t>Xã Quế Xuân 1, Quế Mỹ (Quế Cường cũ), Quế Phú, Hương An, Quế Xuân 2</t>
  </si>
  <si>
    <t>- Công văn số 112/TB-UBND ngày 25/3/2016 của UBND tỉnh Quảng Nam v/v thảo thuận hướng tuyến ĐZ 110kV thuộc dự án ĐZ 110kV mạch 2 Duy Xuyên – Tam Kỳ.</t>
  </si>
  <si>
    <t>Vốn Doanh nghiệp</t>
  </si>
  <si>
    <t>BQLDA Lưới điện Miền trung</t>
  </si>
  <si>
    <t>Quế Mỹ (Phú Thọ cũ), Quế Long, TT. Đông Phú, Quế Châu, Quế Thuận, Quế Xuân 2, Quế Hiệp, Quế An</t>
  </si>
  <si>
    <t>- Quyết định số 8329/QĐ-EVN CPC ngày 01/12/2015 của Tổng Công ty Điện lực miền Trung về việc giao quản lý đầu tư xây dựng dự án;
'- Công văn số 7266/UBND –KTN ngày 12/12/2018 của UBND tỉnh Quảng Nam v/v điều chỉnh, thỏa thuận vị trí TBA 110kV Quế Sơn và tuyến ĐZ.</t>
  </si>
  <si>
    <t>Hủy bỏ Quế Phú, Quế Cường cũ</t>
  </si>
  <si>
    <t>ĐẤT Ở NÔNG THÔN</t>
  </si>
  <si>
    <t xml:space="preserve">Khu dân cư thôn Bà Rén </t>
  </si>
  <si>
    <t xml:space="preserve">- Quyết định số 950/QĐ-UBND ngày 27/9/2019 của UBND huyện Quế Sơn Phê duyệt dự án ĐTXD công trình: Khu dân cư thôn Bà Rén </t>
  </si>
  <si>
    <t>Ban Quản lý dự án - Quỹ đất</t>
  </si>
  <si>
    <t>Khu dân cư Bàu Triết</t>
  </si>
  <si>
    <t>Xây dựng khu dân cư Thập Mười</t>
  </si>
  <si>
    <t>Khu tái định cư di dời khẩn cấp vùng sạc lỡ các xã Quế Xuân 1, Quế Phú và Hương An huyện Quế Sơn</t>
  </si>
  <si>
    <t>Xã Quế Xuân 1, Quế Phú, Hương An</t>
  </si>
  <si>
    <t>Khu dân cư nông thôn Hương Quế Đông</t>
  </si>
  <si>
    <t>Quyết định 147/QĐ-UBND ngày 16/01/2019 của UBND tỉnh Quảng Nam về việc Quyết định phê duyệt kế hoạch phát triển nhà ở tỉnh Quảng Nam đến năm 2020</t>
  </si>
  <si>
    <t>- Kế hoạch số 96/KH-UBND ngày 16/9/2019 về Kế hoạch khai thác quỹ đất ở trên địa bàn huyện 6 tháng cuối năm 2019, năm 2020.</t>
  </si>
  <si>
    <t>KTQĐ</t>
  </si>
  <si>
    <t>- Quyêt định số 742/QD-UBND ngày 28/6/2013 của huyện Quế Sơn về việc phê duyệt hồ sơ quy hoạch nông thôn mới và ban hành Quy định quản lý xây dựng theo quy hoạch của xã Quế Xuân 2, huyện Quế Sơn</t>
  </si>
  <si>
    <t>2020 chuyển tiếp</t>
  </si>
  <si>
    <t>Nằm trong mục THĐ, không nằm trong CMĐ</t>
  </si>
  <si>
    <t>Khu dân cư nông thôn điểm trường mẫu giáo thôn Phước Thượng</t>
  </si>
  <si>
    <t>Xã Quế Thuận</t>
  </si>
  <si>
    <t>- Công văn số 554/UBND-KT 06/06/2018 Điều chỉnh chủ đầu tư lập hồ sơ thủ tục KTQĐ trên địa bàn Quế Xuân 2 và Quế Thuận</t>
  </si>
  <si>
    <t>Từ nguồn KTQĐ</t>
  </si>
  <si>
    <t>Khu dân cư nông thôn điểm trường mẫu giáo thôn Phước Thành</t>
  </si>
  <si>
    <t>- Công văn số 660/STNMT-QLĐĐ v/v giải quyết hồ sơ thu hồi đất của Trường mẫu giáo Quế Thuận giao cho UBND huyện Quế Sơn quản lý, lập phương án đấu giá quyền sử dụng đất, tại các thôn Phước Thượng và Phước Thành, xã Quế Thuận, huyện Quế Sơn</t>
  </si>
  <si>
    <t>Khu dân cư nông thôn số 1 thôn Phước Thượng</t>
  </si>
  <si>
    <t>- Quyết định số 375/QĐ-UBND ngày 27/4/2020 của UBND huyện Quế Sơn về việc phê duyệt nhiệm vụ và dự toán kinh phí lập quy hoạch tổng mặt bằng (tỷ lệ 1/500) các điểm dân cư riêng lẻ xã Quế Thuận. Tờ trình số 260/Tr-BQL ngày 16/9/2020 của Ban quản lý huyện Quế Sơn về thẩm định và phê duyệt Quy hoạch tổng thể mặt bằng (tỷ lệ 1/500) các điểm dân cư riêng lẻ xã Quế Thuận</t>
  </si>
  <si>
    <t>Khu dân cư nông thôn số 1 thôn Phước Ninh</t>
  </si>
  <si>
    <t>Khu dân cư nông thôn số 1 thôn Phước Thành</t>
  </si>
  <si>
    <t>Chỉnh trang khu dân cư nông thôn các khu dọc đường ĐT611B:
- Điểm bên nhà ông Lâm Văn Sương, Huỳnh Đức Tám thôn Châu Sơn Đông;
- Khu Đồng Xoài, Khu xăng dầu cũ, Điểm bên nhà ông Trần văn Huynh, Điểm bên nhà ông Lê Văn Nhật thôn Thắng Đông;
- Điểm bên nhà ông Mai Văn Vinh, điểm đối diện nhà ông Hoàng Kim Năm, Hoàng Kim Minh, Khu cống bản số 1 thôn Tây Trà.</t>
  </si>
  <si>
    <t>Quyết định số 3208/QĐ-UBND ngày 26/12/2014 của UBND huyện Quế Sơn về việc phê duyệt quy hoạch chi tiết đất ở xã Quế An</t>
  </si>
  <si>
    <t>Chỉnh trang khu dân cư nông thôn dọc hai bên đường ĐT611B, ĐH28,ĐH26</t>
  </si>
  <si>
    <t>- Quyết định số 3208/QĐ-UBND ngày 26/12/2014 của UBND huyện Quế Sơn về việc phê duyệt quy hoạch chi tiết đất ở xã Quế An</t>
  </si>
  <si>
    <t>Ko nằm trong mục thu hồi, nằm trong cmđ</t>
  </si>
  <si>
    <t>Khu dân cư nông thôn tại các lô 1-11, TBĐ số 5</t>
  </si>
  <si>
    <t>Xã Quế Hiệp</t>
  </si>
  <si>
    <t>- Quyết định 548/QĐ-UBND ngày 24/7/2018 của UBND huyện Quế Sơn V/v Phê duyệt quy hoạch chi tiết xây dựng (tỷ lệ 1/500) điểm dân cư trước cửa ông Bảy, thôn Nghi Sơn, xã Quế Hiệp, huyện Quế Sơn 
- Công văn số 991/UBND-TH ngày 27/9/2018 V/v UBND huyện thống nhất chủ trương, giao Trung tâm PTQD huyện phối hợp UBND xã Quế Hiệp lập phương án đấu giá, trình cấp thẩm quyền phê duyệt và lập các thủ tục về đất đai để tổ chức đấu giá theo đúng quy định</t>
  </si>
  <si>
    <t>Khu dân cư nông thôn tại các lô 1-2, TBĐ số 16</t>
  </si>
  <si>
    <t>Xây dựng khu dân cư nông thôn trung tâm xã  Quế Hiệp</t>
  </si>
  <si>
    <t>Quyết định số 1030/QĐ-UBND ngày 27/6/2014 của UBND huyện Quế Sơn về Phê duyệt quy hoạch chi tiết xây dựng (1/500) Khu dân cư thôn Lộc Thượng, xã Quế Hiệp, huyện Quế Sơn</t>
  </si>
  <si>
    <t>Khu dân cư nông thôn trung tâm xã  Quế Minh</t>
  </si>
  <si>
    <t>Xã Quế Minh</t>
  </si>
  <si>
    <t>ĐẤT Ở ĐÔ THỊ</t>
  </si>
  <si>
    <t>Nguồn Khai thác quỹ đất</t>
  </si>
  <si>
    <t>Khu phố chợ Đông Phú</t>
  </si>
  <si>
    <t>- Thông báo số 75/TB-SXD ngày 1/8/2016 của Sở Xây dựng tỉnh Quảng Nam v/v mời gọi đầu tư dự án khu phố chợ Đông Phú; 
- Công văn số 3397/UBND-KTN ngày 26/6/2018 của UBND tỉnh về việc chấp thuận chủ trương đầu tư xây dựng: Khu phố chợ Đông Phú.</t>
  </si>
  <si>
    <t xml:space="preserve">  Công ty 591</t>
  </si>
  <si>
    <t>Quyết định số 769/QĐ-UBND ngày 07/8/2019 của UBND huyện Quế Sơn V/v giao nhiệm vụ làm Chủ đầu tư các công trình, Dự án dự kiến chuẩn bị đầu tư năm 2020 trên địa bàn huyện.</t>
  </si>
  <si>
    <t>Khu dân cư đô thị (đấu giá QSD đất các lô đất ở đường Lê Duẫn:
- Khu OCL10: Từ lô 05 đến 08 (04 lô).
- Khu  OCL11: Từ lô 01 đến lô 08 (08 lô).
- Khu OCL16: Từ lô 09 đến lô 12 (04 lô))</t>
  </si>
  <si>
    <t>- Quyết định số 556/QĐ-UBND ngày 22/10/2020 của UBND huyện Quế Sơn về Phê duyệt Phương án đấu giá quyền sử dụng đất ở tại đô thị đối với 06 lô đất tại đường Lê Duẩn, thuộc khu dân cư ven nội thị đường N24 - N65, thị trấn Đông Phú, huyện Quế Sơn;
- Thông báo kết luận số 11/TB-DU ngày 24/10/2018 của Ban thường vụ Đảng uỷ TT Đông Phú;
- Tờ trình số 128/TTr - UBND ngày 04/12/2018 của UBND thị trấn Đông Phú</t>
  </si>
  <si>
    <t>Dự án xây dựng nhà ở Mở rộng Khu dân cư số 2 - TT. Đông Phú</t>
  </si>
  <si>
    <t>- Công văn số 3020/UBND-KTN ngày 16/6/2017 của UBND tỉnh Quảng Nam V/v Chấp thuận chủ trương đầu tư dự án xây dựng nhà ở Mở rộng Khu dân cư số 2, thị trấn Đông Phú, huyện Quế Sơn.</t>
  </si>
  <si>
    <t>Công ty TNHH Nhật Huy; 
Ban Quản lý Dự án - Quỹ đất (BTGPMB)</t>
  </si>
  <si>
    <t>Khu tái định cư CCN Đông Phú 1 (Khu dân cư Đồng Bình)</t>
  </si>
  <si>
    <t>Quyết định số 1173/QĐ-UBND ngày 30/10/2006 của UBND huyện Quế Sơn về việc phê duyệt Báo cáo Kinh tế - Kỹ thuật xây dựng công trình KDC Đồng Bình</t>
  </si>
  <si>
    <t>- Quyết định số 557/QĐ-UBND ngày 29/10/2020 của UBND huyện Quế Sơn về Phê duyệt Phương án khai thác quỹ đất năm 2021 các khu dân cư chỉnh trang đô thị tại thị trấn Đông Phú, huyện Quế Sơn</t>
  </si>
  <si>
    <t>Khu dân cư chỉnh trang và bố trí TĐC cho các hộ dân thuộc diện di dời tại Khu CN-TM-DV Đông Quế Sơn</t>
  </si>
  <si>
    <t>- Quyết định số 544/QĐ-UBND ngày 28/5/2019 của UBND huyện Quế Sơn Phê duyệt điều chỉnh, bổ sung dư án ĐTXD, công trình: Khu dân cư chỉnh trang và bố trí TĐC cho các hộ dân thuộc diện di dời tại Khu CN-TM-DV Đông Quế Sơn</t>
  </si>
  <si>
    <t>Giao đất thu tiền sử dụng đất</t>
  </si>
  <si>
    <t>Khu dân cư và bố trí TĐC thôn 3 TT Hương An</t>
  </si>
  <si>
    <t>- Quyết định số 403/QĐ-UBND ngày 30/5/2018 của UBND huyện Quế Sơn Phê duyệt điều chỉnh bổ sung Dự án ĐTXD, công trình: Khu dân cư và bố trí TĐC thôn 3 TT Hương An</t>
  </si>
  <si>
    <t>xong đưa vô cấp giấy, hỏi lại</t>
  </si>
  <si>
    <t>ĐẤT TRỤ SỞ CƠ QUAN</t>
  </si>
  <si>
    <t>Xây dựng Viện Kiểm Sát nhân dân huyện Quế Sơn</t>
  </si>
  <si>
    <t>Công văn số 1152/UBND-KT ngày 02/11/2018 của UBND huyện Quế Sơn V/v Thống nhất địa điểm đầu tư xây dựng trụ sở làm việc mới của Viện Kiểm Sát nhân dân huyện Quế Sơn</t>
  </si>
  <si>
    <t>Viện kiểm sát nhân dân huyện Quế Sơn</t>
  </si>
  <si>
    <t>ĐẤT XÂY DỰNG CÔNG TRÌNH CÔNG CỘNG KHÁC</t>
  </si>
  <si>
    <t>Nhà máy nước sạch liên xã Quế Sơn</t>
  </si>
  <si>
    <t>Quế Xuân 2</t>
  </si>
  <si>
    <t>Công văn số 4706/UBND-KTN ngày 14/8/2020 của UBND tỉnh Quảng Nam v/v thỏa thuận địa điểm nghiên cứu đầu tư dự án Nhà máy nước sạch liên xã huyện Quế Sơn</t>
  </si>
  <si>
    <t>Công ty TNHH KEAN</t>
  </si>
  <si>
    <t>ĐẤT DI TÍCH LỊCH SỬ</t>
  </si>
  <si>
    <t>Di tích lịch sử: Mộ Phạm Nhữ Dực, Đình Làng Đồng Tràm và 2 Cây Thị</t>
  </si>
  <si>
    <t>- Tờ trình số 204/TTr-UBND ngày 13/08/2018 của UBND huyện Quế Sơn;
- Nghị quyết số 37/NQ-HĐND ngày 19/12/2019 của HĐND tỉnh Quảng Nam.</t>
  </si>
  <si>
    <t>Phòng VH-TT huyện</t>
  </si>
  <si>
    <t xml:space="preserve">Tượng đài và Công viên DTLS chiến thắng Mộc Bài thôn Phú Trung </t>
  </si>
  <si>
    <t>- Công văn số 146/CV-MECTA ngày 27/5/2019 của Công ty cổ phần Mecta về việc hỗ trợ kinh phí xây dựng tượng đài công viên chiến thắng Mộc Bài.</t>
  </si>
  <si>
    <t>Nhân dân đã hiến đất xây dựng công trình nhưng chưa có Quyết định thu hồi</t>
  </si>
  <si>
    <t>Xây dựng "Khu lưu - tưởng niệm căn cứ chiến đấu Huyện ủy Quế Sơn - Đèo Le, Hòn Tàu"</t>
  </si>
  <si>
    <t>- Công văn số 715/UBND - VX ngày 16/7/2020 của UBND huyện Quế Sơn v/v Xây dựng "Khu lưu - tưởng niệm căn cứ chiến đấu Huyện ủy Quế Sơn - Đèo Le, Hòn Tàu;
- Quyết định 814/QĐ-UBND ngày 14/8/2020 của UBND huyện Quế Sơn về việc giao nhiệm vụ làm chủ đầu tư các công trình dự án chuẩn bị đầu tư công năm 2021 trên địa bàn huyện.</t>
  </si>
  <si>
    <t>Phòng VH-TT</t>
  </si>
  <si>
    <t>ĐẤT GIÁO DỤC ĐÀO TẠO</t>
  </si>
  <si>
    <t>Trường THPT Trần Đại Nghĩa</t>
  </si>
  <si>
    <t>Xã Quế Thuận; Quế Châu</t>
  </si>
  <si>
    <t>Quyết định số 3142/QĐ-UBND ngày 30/9/2019 của UBND tỉnh Quảng Nam Phê duyệt dự án ĐTXD Trường THPT Trần Đại Nghĩa, huyện Quế Sơn</t>
  </si>
  <si>
    <t>Ban Quản lý các Dự án ĐTXD tỉnh</t>
  </si>
  <si>
    <t>2017, 2018</t>
  </si>
  <si>
    <t>Mở rộng trường tiểu học Quế Cường (phân hiệu chính)</t>
  </si>
  <si>
    <t>- Quyết định số 493/QĐ-UBND ngày 18/05/2017 của UBND huyện Quế Sơn</t>
  </si>
  <si>
    <t>UBND xã Quế Cường</t>
  </si>
  <si>
    <t>Xây dựng sân chơi bãi tập trường THCS Quế An</t>
  </si>
  <si>
    <t>Thông báo số 62/TB-HĐND ngày 16/10/2018 của HĐND huyện Quế Sơn,Công văn số 1101/UBND-VX ngày 22/10/2018 của UBND huyện về triển khai thực hiện Thông báo số 62/TB-HĐND huyện</t>
  </si>
  <si>
    <t>UBND xã</t>
  </si>
  <si>
    <t>Bổ sung tại QĐ 2736/QĐ-UBND ngày 6/10/2020 của UBND tỉnh</t>
  </si>
  <si>
    <t>ĐẤT THỂ DỤC THỂ THAO</t>
  </si>
  <si>
    <t>Nhà thi đấu thể thao đa năng huyện Quế Sơn</t>
  </si>
  <si>
    <t>ĐẤT Y TẾ</t>
  </si>
  <si>
    <t xml:space="preserve">Trạm y tế thị trấn Đông Phú </t>
  </si>
  <si>
    <t>TT. Đông Phú</t>
  </si>
  <si>
    <t>- Quyết định số 608/QĐ-UBND ngày 29/6/2020 của UBND huyện Quế Sơn về phê duyệt báo cáo kinh tế - kỹ thuật đầu tư xây dựng và kế hoạch lựa chọn nhà thầu, công trình: Trạm y tế Đông Phú;   
- Quyết định số 4122/QĐ-UBND ngày 18/12/2019 của UBND tỉnh Quảng Nam về việc giao chỉ tiêu kế hoạch phát triển kinh tế - xã hội và dự toán ngân sách nhà nước năm 2020</t>
  </si>
  <si>
    <t>Xây dựng Trạm y tế Quế Long</t>
  </si>
  <si>
    <t>ĐẤT SINH HOẠT CỘNG ĐỒNG</t>
  </si>
  <si>
    <t>Nhà sinh hoạt VH thôn Phú Vĩnh</t>
  </si>
  <si>
    <t>- Thông báo số 356/TB-UBND ngày 25/9/2018 của UBND tỉnh Quảng Nam; 
- Đề án số 04/ĐA-UBND ngày 03/10/2018 của UBND huyện; 
-  Đề án số 05/ĐA-UBND ngày 03/10/2018 của UBND huyện.</t>
  </si>
  <si>
    <t xml:space="preserve">UBND xã Quế Xuân 2 </t>
  </si>
  <si>
    <t>Nhà sinh hoạt VH thôn Hòa Mỹ</t>
  </si>
  <si>
    <t>- Thông báo số 356/TB-UBND ngày 25/9/2018 của UBND tỉnh Quảng Nam; 
- Đề án số 04/ĐA-UBND ngày 03/10/2018 của UBND huyện;  
- Đề án số 05/ĐA-UBND ngày 03/10/2018 của UBND huyện.</t>
  </si>
  <si>
    <t>ĐẤT TÍN NGƯỠNG</t>
  </si>
  <si>
    <t>Giao đất tín ngưỡng cho 3 nhà thờ tộc di dời xây dựng KCN Đông Quế Sơn.</t>
  </si>
  <si>
    <t xml:space="preserve">- Quyết định số 190/QĐ-UBND ngày 02/3/2010 của UBND huyện Quế Sơn; 
- Nghị quyết số 37/NQ-HĐND ngày 17/12/2019 của HĐND tỉnh </t>
  </si>
  <si>
    <t>Lập thủ tục giao đất; Cấp GCNQSD đất</t>
  </si>
  <si>
    <t>Tộc họ</t>
  </si>
  <si>
    <t>ĐẤT CƠ SỞ TÔN GIÁO</t>
  </si>
  <si>
    <t>Mở rộng cơ sở Nhà Nguyện Thạch Khê (thôn 2)</t>
  </si>
  <si>
    <t xml:space="preserve">- Quyết định số 746/QĐ-UBND ngày 28/6/2013 của UBND huyện Quế Sơn phê duyệt hồ sơ quy hoạch nông thôn mới xã Quế Cường
- Nghị quyết số 37/NQ-HĐND ngày 17/12/2019 của HĐND tỉnh  </t>
  </si>
  <si>
    <t>Tổ chức tôn giáo</t>
  </si>
  <si>
    <t>Chùa An Xuân (hoán đổi đất)</t>
  </si>
  <si>
    <t>- Thông báo số 71/TB-UBND ngày 06/6/2018 của UBND huyện Quế Sơn;
- Nghị quyết số 37/NQ-HĐND ngày 17/12/2019 của HĐND tỉnh Quảng Nam</t>
  </si>
  <si>
    <t>ĐẤT NGHĨA TRANG, NGHĨA ĐỊA</t>
  </si>
  <si>
    <t>Xây dựng Nghĩa trang nhân dân Đá Táo, xã Quế Thuận</t>
  </si>
  <si>
    <t>xã Quế Thuận</t>
  </si>
  <si>
    <t>- Nghị quyết số 37/NQ-HĐND ngày 17/12/2019 của HĐND tỉnh Quảng Nam</t>
  </si>
  <si>
    <t>UBND xã Quế Thuận</t>
  </si>
  <si>
    <t>Xây dựng Nghĩa trang nhân dân Nỗng Bòng</t>
  </si>
  <si>
    <t>xã Quế Hiệp</t>
  </si>
  <si>
    <t>Quyết định số 604/ QĐ-UBND ngày 13/6/2019 UBND huyện Quế Sơn phê duyệt Quy hoạch (Tỷ lệ 1/500) tổng mặt bằng sử dụng đất nghĩa trang nhân dân Nỗng Bòng, Xã Quế Hiệp</t>
  </si>
  <si>
    <t>Xây dựng Nghĩa trang nhân dân Dương Da</t>
  </si>
  <si>
    <t>Quyết định số 83/QĐ-UBND ngày 20/1/2020 của UBND huyện Quế Sơn V/v Phê duyệt bổ sung khu vực nghĩa trang Dương Da vào quy hoạch nông thôn mới xã Quế Hiệp</t>
  </si>
  <si>
    <t>UBND xã Quế Hiệp</t>
  </si>
  <si>
    <t>Xây dựng Nghĩa trang nhân dân Gò Tranh</t>
  </si>
  <si>
    <t>Quyết định số 963/QĐ-UBND phê duyệt Quy hoạch XD chi tiết (1/500) Nghĩa trang nhân dân Gò Tranh, xã Quế Thuận, huyện Quế Sơn</t>
  </si>
  <si>
    <t>Nghĩa địa để di dời mồ mả tại điểm trường THPT Trần Đại Nghĩa</t>
  </si>
  <si>
    <t>Xây dựng nghĩa trang nhân dân Núi Đất</t>
  </si>
  <si>
    <t xml:space="preserve"> - Quyết định số 463/QĐ-UBND ngày 15/6/2018 của UBND huyện Quế Sơn về việc phê duyệt kế hoạch trung hạn chương trình mục tiêu Quốc gia về xây dựng Nông thôn mới giai đoạn 2018-2020</t>
  </si>
  <si>
    <t>UBND xã Quế Xuân 1</t>
  </si>
  <si>
    <t>Xây dựng nghĩa trang nhân dân Rừng Miếu</t>
  </si>
  <si>
    <t>Xã Quế Phong</t>
  </si>
  <si>
    <t xml:space="preserve">UBND xã Quế Phong </t>
  </si>
  <si>
    <t>2017, 2018,2019</t>
  </si>
  <si>
    <t>II.2</t>
  </si>
  <si>
    <t>Danh mục cần chuyển mục đích sử dụng đất để thực hiện việc nhận chuyển nhượng, thuê quyền sử dụng đất, nhận góp vốn bằng quyền sử dụng đất thuộc thẩm quyền của UBND tỉnh</t>
  </si>
  <si>
    <t>THƯƠNG MẠI DỊCH VỤ</t>
  </si>
  <si>
    <t>Trung tâm thương mại - dịch vụ Hương An</t>
  </si>
  <si>
    <t>UBND Thị trấn Hương An</t>
  </si>
  <si>
    <t>ĐẤT SẢN XUẤT KINH DOANH PHI NÔNG NGHIỆP</t>
  </si>
  <si>
    <t>Nhà máy may mặc xuất khẩu</t>
  </si>
  <si>
    <t>- Quyết định số 950/QĐ-UBND ngày 07/4/2020 của UBND tỉnh Quảng Nam về Quyết định chủ trương đầu tư cho Công ty TNHH Dệt may Thương mại Tấn Minh</t>
  </si>
  <si>
    <t>Công ty TNHH dệt may thương mại Tấn Minh</t>
  </si>
  <si>
    <t>NQ 21</t>
  </si>
  <si>
    <t>Giao đất, cho thuê đất khu giết mổ tập trung</t>
  </si>
  <si>
    <t>Quyết định số 1316/QĐ-UBND ngày 24/10/2012 của UBND huyện Quế Sơn v/v phê duyệt báo cáo KT-KT xây dựng công trình cơ sở giết mổ tập trung</t>
  </si>
  <si>
    <t>Hợp tác xã NN Hương An</t>
  </si>
  <si>
    <t>ĐẤT KHAI THÁC VLXD</t>
  </si>
  <si>
    <t>Khai thác khoáng sản đá làm vật liệu xây dựng thông thường tại khu vực Đồi Nỗng Trọc, thôn Lộc Thượng, xã Quế Hiệp, huyện Quế Sơn</t>
  </si>
  <si>
    <t>Nghị quyết số 08/NQ-HĐND ngày 21/4/2020 của HĐND tỉnh Quảng Nam v/v Thống nhất bổ sung vào quy hoạch thăm dò, khai thác và sử dụng khoáng sản làm vật liệu xây dựng thông thường tỉnh Quảng Nam theo Nghị Quyết số 126/2014/NQ-HĐND ngày 11/7/2014 và Nghị quyết số 181/2015/NQ-HĐND ngày 11/12/2015 đối với mỏ đất san lấp.</t>
  </si>
  <si>
    <t>Khai thác khoáng sản đất san lấp làm vật liệu xây dựng thông thường tại khu vực Núi Lăng, thôn 2, xã Quế Cường, huyện Quế Sơn</t>
  </si>
  <si>
    <t xml:space="preserve">Xã Quế Mỹ </t>
  </si>
  <si>
    <t>Quyết định số 983/QĐ-UBND ngày 28/9/2020 của UBND huyện Quế Sơn v/v Phê duyệt kế hoạch đấu giá quyền khai thác khoáng sản đất san lấp làm vật liệu xây dựng thông thường trên địa bàn huyện Quế Sơn năm 2020</t>
  </si>
  <si>
    <t>Khai thác khoáng sản đất san lấp làm vật liệu xây dựng thông thường tại khu vực Lò Rèn, thôn Thạch Khê, xã Quế Cường</t>
  </si>
  <si>
    <t>Khai thác khoáng sản đất san lấp làm vật liệu xây dựng thông thường tại khu vực Núi Dàng, thôn Phước Phú Đông, xã Phú Thọ</t>
  </si>
  <si>
    <t>Khai thác khoáng sản đất san lấp làm vật liệu xây dựng thông thường tại khu vực Hòn Quánh, thôn Lộc Thượng, xã Quế Long</t>
  </si>
  <si>
    <t>Khai thác khoáng sản đất san lấp làm vật liệu xây dựng thông thường tại khu vực Hòn Mới, thôn Phương Nam, xã Quế Phú</t>
  </si>
  <si>
    <t>Khai thác khoáng sản đất san lấp làm vật liệu xây dựng thông thường tại khu vực núi Dương Bà Chẩm, thôn Phú Lộc, xã Quế Xuân 2</t>
  </si>
  <si>
    <t>ĐẤT NÔNG NGHIỆP KHÁC</t>
  </si>
  <si>
    <t>Trang trại chăn nuôi lợn thịt thôn Phương Nam</t>
  </si>
  <si>
    <t>- Quyết định số 732/QĐ-UBND ngày 19/3/2020 của UBND tỉnh Quảng Nam về Quyết định chủ trương đầu tư cho dự án: Trang trại chăn nuôi lợn thịt tại thôn Phương Nam, xã Quế Phú, huyện Quế Sơn.</t>
  </si>
  <si>
    <t>Công ty TNHH M&amp;M Hương Quế</t>
  </si>
  <si>
    <t>Trang trại chăn nuôi kết hợp trồng trọt</t>
  </si>
  <si>
    <t>Quyết định số 1709/QĐ-UBND ngày 24/6/2020 của UBND tỉnh Quảng Nam về Quyết định chủ trương đầu tư</t>
  </si>
  <si>
    <t>Công ty TNHH XD Cường Lộc Phát</t>
  </si>
  <si>
    <t>tăng dtich</t>
  </si>
  <si>
    <t xml:space="preserve">Nông nghiệp công nghệ cao Phước Ninh </t>
  </si>
  <si>
    <t>Quyết định số 1848/QĐ-UBND ngày 10/7/2020 của UBND tỉnh Quảng Nam về Quyết định chủ trương đầu tư</t>
  </si>
  <si>
    <t>Công ty Cổ phần An Thịnh</t>
  </si>
  <si>
    <t xml:space="preserve">Khu nông nghiệp thông minh Sơn An </t>
  </si>
  <si>
    <t>Quyết định số 2287/QĐ-UBND ngày 19/8/2020 của UBND tỉnh Quảng Nam về Quyết định chủ trương đầu tư</t>
  </si>
  <si>
    <t xml:space="preserve">Công ty CP New Farm Quảng Nam </t>
  </si>
  <si>
    <t xml:space="preserve">Vườn ươm cây giống </t>
  </si>
  <si>
    <t>Quyết định số 1359/QĐ-UBND ngày 21/5/2020 của UBND tỉnh Quảng Nam về Quyết định chủ trương đầu tư</t>
  </si>
  <si>
    <t>Công ty Hào Quang Xanh</t>
  </si>
  <si>
    <t>II.3</t>
  </si>
  <si>
    <t>Danh mục giao đất; CMĐ sử dụng đất của hộ gia đình, cá nhân</t>
  </si>
  <si>
    <t>CMĐ từ đất  HNK, CLN có nguồn gốc từ đất vườn và không phải đất vườn sang đất ở TT Đông Phú</t>
  </si>
  <si>
    <t>CMĐ cho hộ gia đình cá nhân theo số tờ, số thửa đã đăng ký</t>
  </si>
  <si>
    <t xml:space="preserve"> - Đường Hùng Vương</t>
  </si>
  <si>
    <t xml:space="preserve"> - Đường Thọ Xuân</t>
  </si>
  <si>
    <t xml:space="preserve"> - Đường Chu Văn An</t>
  </si>
  <si>
    <t xml:space="preserve"> - Đường Trưng Nữ Vương</t>
  </si>
  <si>
    <t xml:space="preserve"> - Đường Ngô Quyền</t>
  </si>
  <si>
    <t xml:space="preserve"> - Đường Phan Châu Trinh</t>
  </si>
  <si>
    <t xml:space="preserve"> - Đường Trường Chinh</t>
  </si>
  <si>
    <t xml:space="preserve"> - Đường Nguyễn Thị Minh Khai</t>
  </si>
  <si>
    <t xml:space="preserve"> -  Đường Hòn Tàu</t>
  </si>
  <si>
    <t xml:space="preserve"> -  Đường Trần Đình Đàn</t>
  </si>
  <si>
    <t xml:space="preserve"> -  Đường Lê Duẫn (đoạn từ đường Ngô Tuận đến nhà ông Chín đường Lê Duẫn )</t>
  </si>
  <si>
    <t>- Đường Nguyễn Duy Hiệu</t>
  </si>
  <si>
    <t xml:space="preserve"> - Tại các khu vực nhỏ lẻ</t>
  </si>
  <si>
    <t xml:space="preserve"> -  Đường Vũ Trọng Hoàng</t>
  </si>
  <si>
    <t xml:space="preserve"> - Đường Ngô Viết Hữu</t>
  </si>
  <si>
    <t xml:space="preserve"> - Các vị trí còn lại của KDC Cấm Dơi</t>
  </si>
  <si>
    <t>CMĐ sử dụng đất LUC sang đất ở tại thửa 126b, TBĐ số 02</t>
  </si>
  <si>
    <t>Hộ gia đình cá nhân</t>
  </si>
  <si>
    <t>CMĐ sử dụng đất BHK, CLN có nguồn gốc đất vườn ao và không phải đất vườn ao sang đất ở toàn thị trấn</t>
  </si>
  <si>
    <t>CMĐ sử dụng đất BHK, CLN sang đất ở tại các thửa 429,430, TBĐ số 18 (CSDL); thửa 1336, 1338, 217b TBĐ số 02,15</t>
  </si>
  <si>
    <t xml:space="preserve">CMĐ sang đất ở Đường 27m tại Khu tái định cư cầu Hương An </t>
  </si>
  <si>
    <t>CMĐ sử dụng đất BHK, CLN có nguồn gốc đất vườn ao và không phải đất vườn ao sang đất ở toàn xã</t>
  </si>
  <si>
    <t>Chuyển mục đích đất ở tại khu trung tâm xã</t>
  </si>
  <si>
    <t>Giao đất có thu tiền sử dụng đất</t>
  </si>
  <si>
    <t>NQ 40</t>
  </si>
  <si>
    <t>CMĐ đất ở khu nhà Năm Điền, Khu Phan Châu, Khu Cửa Miểu, Khu Tám Cảng, Khu Thổ Thìn</t>
  </si>
  <si>
    <t>Giao đất thu tiền SD đất cho hộ gia đình cá nhân</t>
  </si>
  <si>
    <t xml:space="preserve">Giao đất khu dân cư nông thôn ở khu gần trường THCS Quế Cường; Khu trường mẫu giáo cũ </t>
  </si>
  <si>
    <t>Chuyển qua chỉ đăng ký giao đất, NQ40</t>
  </si>
  <si>
    <t>Giao đất, cấp GCNQSD đất ở theo hiện trạng toàn xã</t>
  </si>
  <si>
    <t>Giao đất ở, CMĐ sang đất ở đoạn từ Quế Thuận đến UBND xã</t>
  </si>
  <si>
    <t>Quyết định 1515/QĐ-UBND ngày 13/11/2013 của UBND huyện Quế Sơn về Phê duyệt Phương án quy hoạch phân lô đất ở nông thôn đến năm 2020 tại xã Phú Thọ, huyện Quế Sơn</t>
  </si>
  <si>
    <t>Giao đất ở , CMĐ sang đất ở đoạn từ Gốc Gáo đi đập Hà Lam</t>
  </si>
  <si>
    <t>Giao đất ở , CMĐ sang đất ở từ nghĩa trang liệt sỹ đến địa gới Quế Cường</t>
  </si>
  <si>
    <t>Quyết định 479/QĐ-UBND ngày 27/5/2014 của UBND huyện Quế Sơn về Phê duyệt Quy hoạch bổ sung phân lô đất ở nông thôn tại xã Phú Thọ, huyện Quế Sơn, tỉnh Quảng Nam</t>
  </si>
  <si>
    <t>Giao đất ở , CMĐ sang đất ở các tuyến đường GTNT</t>
  </si>
  <si>
    <t>Giao đất, CMĐ sang đất ở khu vực nhỏ lẽ trên địa bàn xã</t>
  </si>
  <si>
    <t>Giao đất trên địa bàn toàn xã</t>
  </si>
  <si>
    <t>Giao đất cho hộ gia đình, cá nhân</t>
  </si>
  <si>
    <t>Giao đất, CMĐ đất lúa sang đất ở trên địa bàn toàn xã</t>
  </si>
  <si>
    <t>Giao đất, CMĐ sử dụng đất cho hộ gia đình, cá nhân</t>
  </si>
  <si>
    <t>NQ 73</t>
  </si>
  <si>
    <t>Giao đất, CMĐ sử dụng đất BHK, CLN có nguồn gốc đất vườn ao và không phải đất vườn ao sang đất ở toàn xã</t>
  </si>
  <si>
    <t>Xã Quế Châu</t>
  </si>
  <si>
    <t>CMĐ sử dụng đất LUC sang đất ở thửa 1070 TBĐ số 12; thửa 1033 TBĐ số 14</t>
  </si>
  <si>
    <t>thửa 652 TBĐ số 11; Tờ BĐ số 16</t>
  </si>
  <si>
    <t>CMĐ sử dụng đất LUC sang đất ở bố trí TĐC công trình hồ chứa nước Lộc Đại (thửa 925, TBĐ số 13)</t>
  </si>
  <si>
    <t>CMĐ sử dụng đất BHK, RSX sang đất ở bố trí TĐC công trình hồ chứa nước Lộc Đại (thửa 924, TBĐ số 14; thửa 899, TBĐ số 13)</t>
  </si>
  <si>
    <t>thửa 10/K5, 12/K5, 19/K5, 23/K5, 44,19, 1/K4 TBĐ số 16; thửa 02/CL2, 03/CL2 TBĐ số 11</t>
  </si>
  <si>
    <t>Giao đất, chuyển mục đích đất ở Khu ngã ba Suối Tiên đến cây Hoảnh, Khu cầu Mốc đến cầu Đình, Khu cầu Đình đến cầu Đồng Nguyên</t>
  </si>
  <si>
    <t>Thôn Lộc Thượng, thông Trung Hạ, xã Quế Hiệp</t>
  </si>
  <si>
    <t xml:space="preserve">Hộ gia đình, cá nhân đăng ký chuyển mục đích theo nhu cầu sử dụng đất  </t>
  </si>
  <si>
    <t>NQ 37</t>
  </si>
  <si>
    <t>tổng CMĐ 2,33</t>
  </si>
  <si>
    <t>CMĐ đất đất BHK, CLN có nguồn gốc đất vườn ao và không phải đất vườn ao sang đất ở toàn xã</t>
  </si>
  <si>
    <t xml:space="preserve"> CMĐ cho hộ gia đình cá nhân theo số tờ, số thửa đã đăng ký</t>
  </si>
  <si>
    <t>CMĐ đất lúa sang đất ở toàn xã</t>
  </si>
  <si>
    <t>Thửa 392 tờ bản đồ 11; Thửa 213 TBĐ 12; Thửa 1730 TBĐ 16 (đất cây hằng năm BHK)
Thửa 775, 776 TBĐ số 11 ( đất lúa còn lại LUC)</t>
  </si>
  <si>
    <t>Giao đất thửa 59, 65 tờ bản đồ số 2</t>
  </si>
  <si>
    <t>Chuyển mục trên</t>
  </si>
  <si>
    <t>CMĐ đất BHK, CLN có nguồn gốc đất vườn ao và không phải đất vườn ao sang đất ở toàn xã</t>
  </si>
  <si>
    <t>CLN: -(TBĐ 17, Số thửa: 136,197,152,147,198,55,56,140);
- (TBĐ 8, số thửa: 939,1143,1136,58,582,584);
- TBĐ 14, Thửa 357
- TBĐ 9, Thửa: 443
- TBĐ 12, thửa 88
- TBĐ 1, Thửa 311,
- TBĐ 4, thửa 807,808
- TBĐ 13, thửa 899
CHN: - TBĐ 9, thửa 660, 261,347
- TBĐ 1, Thửa 579,580
- TBĐ 4, thửa 626, 
- TBĐ 13, thửa 665,441</t>
  </si>
  <si>
    <t>Giao đất, CMĐ tái định cư cho các hộ dân thuộc dự án phải di dời để xây dựng trường THPT Trần Đại Nghĩa</t>
  </si>
  <si>
    <t>Thôn Phước Thành, xã Quế Thuận</t>
  </si>
  <si>
    <t>Công văn số 759/UBND-NC ngày 13/02/2019 của UBND tỉnh Quảng Nam về việc chỉ đạo các dự án chào mừng Đại hội Đảng bộ tỉnh lần thứ XXII</t>
  </si>
  <si>
    <t>NQ 20</t>
  </si>
  <si>
    <t>CMĐ đất lúa sang đất ở; Cấp GCNQSD đất theo hiện trạng trên địa bàn toàn xã</t>
  </si>
  <si>
    <t>tăng diện tích</t>
  </si>
  <si>
    <t xml:space="preserve"> CMĐ đất lúa, cấp GCNQSDĐ theo hiện trạng toàn xã</t>
  </si>
  <si>
    <t>Chuyển mục đích đất lúa sang đất ở trên địa bàn toàn xã</t>
  </si>
  <si>
    <t>Giao đất ở Khu cạnh nhà sinh hoạt thôn Phú Mỹ</t>
  </si>
  <si>
    <t>Giao đất ở Khu cạnh nhà ông Thưởng, ông Dũng và vườn Hoè</t>
  </si>
  <si>
    <t>CMĐ, giao đất ở khu trước nhà ông Sanh,  Khu cạnh nhà sinh hoạt thôn Thượng Vĩnh</t>
  </si>
  <si>
    <t xml:space="preserve"> CMĐ, giao đất cho hộ gia đình cá nhân theo số tờ, số thửa đã đăng ký</t>
  </si>
  <si>
    <t>2020 Thu hồi, 2021 chuyển qua giao đất</t>
  </si>
  <si>
    <t>Giao đất ở tại thôn Phú Lộc( Dốc Đá, Cạnh nhà bà Phượng, Ông Hùng)</t>
  </si>
  <si>
    <t>Giao đất ở tại thôn Phú Bình( Cạnh nhà ông Tài )</t>
  </si>
  <si>
    <t>Giao đất ở tại thôn Hòa Mỹ( Gò Cỏ Ống, Cạnh nhà bà Ngà, ông Quang và Dọc mương kênh Phú Ninh)</t>
  </si>
  <si>
    <t>II.4</t>
  </si>
  <si>
    <t>Các danh mục giao đất; cho thuê đất; đấu giá quyền sử dụng đất; cấp giấy CNQSD đất theo hiện trạng</t>
  </si>
  <si>
    <t>TBA 110kV Thăng Bình 2 và nhánh rẻ</t>
  </si>
  <si>
    <t>Quyết định số 313/QĐ-UBND ngày 19/9/2018 của UBND huyện Quế Sơn v/v thu hồi đất để thực hiện công trình: Tiểu dự án TBA 110Kv Thăng Bình và nhánh rẻ</t>
  </si>
  <si>
    <t>Tổng công ty Điện lực miền Trung (EVNCPC)</t>
  </si>
  <si>
    <t>Cấp giấy CNQSD đất sân chơi bãi tập trường THCS Đông Phú</t>
  </si>
  <si>
    <t>Cấp GCNQSD đất theo hiện trạng</t>
  </si>
  <si>
    <t>Cấp GCNQSDĐ theo hiện trạng trường Mẫu giáo Đông Phú</t>
  </si>
  <si>
    <t xml:space="preserve">Giao đất, cấp GCNQSD đất trường Mẫu giáo phân hiệu chính </t>
  </si>
  <si>
    <t>Giao đất, cấp GCNQSD đất theo hiện trạng</t>
  </si>
  <si>
    <t>Cấp giấy theo hiện trạng Trường mẫu giáo Quế Xuân 2 phân hiệu thôn Phú Mỹ (phần mở rộng)</t>
  </si>
  <si>
    <t xml:space="preserve">2018; 2019 </t>
  </si>
  <si>
    <t>Cấp giấy theo hiện trạng trường mẫu giáo thôn Phước Thành  Quế Thuận</t>
  </si>
  <si>
    <t>Cấp giấy theo hiện trạng trường mẫu giáo thôn Phước Thượng  Quế Thuận</t>
  </si>
  <si>
    <t>Giao đất, cấp GCNQSDĐ theo hiện trạng trường Mẫu giáo Quế Hiệp</t>
  </si>
  <si>
    <t>Cấp Giấy CNQSD đất di tích cầu Sông Con thị trấn Đông Phú</t>
  </si>
  <si>
    <t>Quyết định số 1889/QĐ-UBND ngày 15/7/2020 của UBND tỉnh về việc xếp hạng di tích cấp tỉnh</t>
  </si>
  <si>
    <t>Cấp Giấy CNQSD đất khu di tích Hang Đá Bể thị trấn Đông Phú</t>
  </si>
  <si>
    <t>Quyết định số 2330/QĐ-UBND ngày 29/6/2017 của UBND tỉnh về việc xếp hạng di tích cấp tỉnh</t>
  </si>
  <si>
    <t>Công nhận, cấp Giấy CNQSD đất nhà tưởng niệm Anh hùng Liệt sĩ Ngô Viết Hữu</t>
  </si>
  <si>
    <t>ĐẤT TÔN GIÁO</t>
  </si>
  <si>
    <t>Cấp Giấy CNQSD đất chùa Hoà Mỹ</t>
  </si>
  <si>
    <t>Cấp Giấy CNQSD đất nhà sinh hoạt cộng đồng 6 tổ dân phố (8 thôn cũ)</t>
  </si>
  <si>
    <t>Giao đất, Giấy CNQSD đất Trung tâm văn hóa thể thao TT Hương An</t>
  </si>
  <si>
    <t>Vốn doanh nghiệp</t>
  </si>
  <si>
    <t>Giao đất các nhà sinh hoạt thôn theo hiện trạng</t>
  </si>
  <si>
    <t>Lập thủ tục giao đất</t>
  </si>
  <si>
    <t>Cấp Giấy CNQSD đất Nhà văn hóa thị trấn Đông Phú</t>
  </si>
  <si>
    <t>Cấp Giấy CNQSD đất tín ngưỡng theo hiện trạng đã có (Nhà thờ tộc).</t>
  </si>
  <si>
    <t>Cấp Giấy CNQSD đất nhà thờ tộc (theo hiện trạng)</t>
  </si>
  <si>
    <t>Toàn xã Quế Mỹ (Phú Thọ cũ)</t>
  </si>
  <si>
    <t>Cấp Giấy CNQSD đất đình làng, tiền hiền (theo hiện trạng )</t>
  </si>
  <si>
    <t>Giao đất khu dân cư chỉnh trang và bố trí TĐC cho các hộ dân thuộc diện di dời tại Khu CN-TM-DV Đông Quế Sơn</t>
  </si>
  <si>
    <t>Thị trấn Hương An</t>
  </si>
  <si>
    <t>Giao đất ở cho hộ gia đình, cá nhân theo quyết định số 1966/QĐ-UBND ngày 23/7/2020 của UBND tỉnh Quảng Nam v/v giao đất cho Ban quản lý dự án - quỹ đất huyện Quế Sơn để xây dựng khu dân cư chỉnh trang và bố trí TĐC cho các hộ dân thuộc diện di dời tại Khu CN-TM-DV Đông Quế Sơn (đợt 1)</t>
  </si>
  <si>
    <t>Công nhận cấp Giấy CNQSD đất theo hiện trạng trên địa bàn toàn thị trấn</t>
  </si>
  <si>
    <t>Giao đất Dự án xây dựng nhà ở Mở rộng KDC số 1</t>
  </si>
  <si>
    <t xml:space="preserve">Giao đất ở cho hộ gia đình, cá nhân </t>
  </si>
  <si>
    <t>Giao đất khu đấu giá QSD đất các lô đất ở đường Lê Duẫn</t>
  </si>
  <si>
    <t>Giao đất (Dự án xây dựng nhà ở Mở rộng Khu dân cư số 2 - TT. Đông Phú)</t>
  </si>
  <si>
    <t>Công nhận, cấp giấy chứng nhận QSDĐ đất ở theo hiện trạng toàn Thị trấn</t>
  </si>
  <si>
    <t>Công nhận cấp GCNQSDĐ theo hiện trạng trên địa bàn toàn xã</t>
  </si>
  <si>
    <t>Thửa 1421, 1424, 1428, 1.429 TBĐ số 10; thửa 566 TBĐ số 2; Thửa 4+5 TBĐ số 5; thửa 1.426 TBĐ số 10; thửa 1889 TBĐ số 16</t>
  </si>
  <si>
    <t>Cấp giấy chứng nhận quyền sử dụng đất các hộ dân đăng ký di dời Tái định cư</t>
  </si>
  <si>
    <t>Công nhận, cấp Giấy CNQSD đất theo hiện trạng toàn xã</t>
  </si>
  <si>
    <t xml:space="preserve">Giao đất khu dân cư thôn Bà Rén </t>
  </si>
  <si>
    <t>Công nhận, cấp Giấy CNQSD đất Khu dân cư bà Nghi, xã Quế Xuân 1</t>
  </si>
  <si>
    <t>Các quyết định số 408,409,410,411,412, 413/QĐ-UBND ngày 11/9/2020 của UBND huyện Quế Sơn v/v công nhận kết quả trúng đấu giá QSD đất ở Khu dân cư bà Nghi, xã Quế Xuân 1</t>
  </si>
  <si>
    <t>Giao đất khu tái định cư di dời khẩn cấp vùng sạc lỡ các xã Quế Xuân 1, Quế Phú và Hương An, huyện Quế Sơn</t>
  </si>
  <si>
    <t>Công nhận, cấp Giấy CNQSD đất theo hiện trạng trên địa bàn toàn xã</t>
  </si>
  <si>
    <t>Công nhận, cấp GCNQSDĐ theo hiện trạng trên địa bàn toàn xã</t>
  </si>
  <si>
    <t>Công nhận cấp GCNQSDĐ theo kết quả trúng đấu giá QSĐ đất ở tại các điểm dân cư Phước Thành, Phước Dương, Phước Thượng, xã Quế Thuận</t>
  </si>
  <si>
    <t>Các quyết định số 489,490,490/QĐ-UBND ngày 01/10/2020 của UBND huyện Quế Sơn v/v công nhận kết quả trúng đấu giá QSD đất ở tại các điểm dân cư thôn Phước Thành, Phước Dương, Phước Thượng, xã Quế Thuận</t>
  </si>
  <si>
    <t>Đấu giá quyền sử dụng đất, giao đất Khu dân cư nông thôn khu Lò Ngói thôn Phước Dương</t>
  </si>
  <si>
    <t>- Quyết định số 812/QĐ-UBND ngày 24/8/2017 của UBND huyện Quế Sơn Phê duyệt điều chỉnh quy hoạch chi tiết (1/500) các điểm dân cư: thôn Phước Thành, thôn Phú Dương và thôn Phước Thượng, xã Quế Thuận, huyện Quế Sơn.
- Quyết định số 555/QĐ-UBND ngày 22/10/2020 của UBND huyện Quế Sơn về Phê duyệt Phương án đấu giá quyền sử dụng đất ở Điểm dân cư thôn Phước Dương (khu Lò Ngói), xã Quế Thuận, huyện Quế Sơn.</t>
  </si>
  <si>
    <t>III</t>
  </si>
  <si>
    <t>Danh mục dự án chuyển mục đích sử dụng đất lúa, đất rừng phòng hộ, đất rừng đặc dụng được HĐND tỉnh thông qua</t>
  </si>
  <si>
    <t>III.1</t>
  </si>
  <si>
    <t>Danh mục công trình chuyển mục đích sử dụng đất được HĐND tỉnh thông qua tại Nghị quyết số 73/NQ-HĐND ngày 08/12/2020 (29 danh mục)</t>
  </si>
  <si>
    <t>Bổ sung diện tích</t>
  </si>
  <si>
    <t>Bổ sung thêm diện tích đất lúa</t>
  </si>
  <si>
    <t>III.2</t>
  </si>
  <si>
    <t>Danh mục công trình chuyển mục đích sử dụng đất được HĐND tỉnh thông qua tại Nghị quyết số 37/NQ-HĐND ngày 17/12/2019 chuyển sang KHSDĐ 2021 (16 danh mục)</t>
  </si>
  <si>
    <t>Cụm công nghiệp Đông Phú 1</t>
  </si>
  <si>
    <t>Cụm Công nghiệp Quế Cường</t>
  </si>
  <si>
    <t>III.3</t>
  </si>
  <si>
    <t>Danh mục công trình chuyển mục đích sử dụng đất được HĐND tỉnh thông qua tại Nghị quyết số 55/NQ-HĐND ngày 02/11/2020 chuyển sang KHSDĐ 2021 (01 danh mục)</t>
  </si>
  <si>
    <t>III.4</t>
  </si>
  <si>
    <t>Danh mục công trình chuyển mục đích sử dụng đất được HĐND tỉnh thông qua tại Nghị quyết số 21/NQ-HĐND ngày 15/7/2020 chuyển sang KHSDĐ 2021 (01 danh mục)</t>
  </si>
  <si>
    <t>III.5</t>
  </si>
  <si>
    <t>Quyết định số 247/QĐ-UBND ngày 18/01/2017 của UBND tỉnh</t>
  </si>
  <si>
    <t xml:space="preserve">- Quyết định số 3811/QĐ-UBND ngày 28/10/2016 của UBND tỉnh Quảng Nam phê duyệt dự án đầu tư xây dựng công trình Cầu Trà Đình, xã Quế Phú, huyện Quế Sơn; 
- Nghị quyết số 49/NQ-HĐND ngày 07/12/2017 của HĐND tỉnh  </t>
  </si>
  <si>
    <t>BQL các Dự án ĐTXD huyện Quế Sơn</t>
  </si>
  <si>
    <t xml:space="preserve">- Công văn số 4467/NPMU-ĐB ngày 03/10/2018 của Ban QLDA lưới điện miền trung; 
</t>
  </si>
  <si>
    <t>Xã Quế Mỹ (xã Quế Cường cũ)</t>
  </si>
  <si>
    <t xml:space="preserve">Xã Quế Mỹ (xã Phú Thọ cũ) </t>
  </si>
  <si>
    <t>III.6</t>
  </si>
  <si>
    <t>DANH MỤC KÊU GỌI ĐẦU TƯ, ĐẤU THẦU DỰ ÁN</t>
  </si>
  <si>
    <t>Khu dân cư phố chợ Hương An mở rộng</t>
  </si>
  <si>
    <t>Quyết định số 147/QĐ-UBND ngày 16 tháng 01 năm 2019 về việc phê duyệt kế hoạch phát triển nhà ở tỉnh Quảng Nam đến năm 2020</t>
  </si>
  <si>
    <t>Đang lựa chọn nhà đầu tư</t>
  </si>
  <si>
    <r>
      <t xml:space="preserve">Khu đô thị phía Đông cầu Hương An </t>
    </r>
    <r>
      <rPr>
        <i/>
        <sz val="13"/>
        <rFont val="Times New Roman"/>
        <family val="1"/>
      </rPr>
      <t>(Phía Nam sông Ly Ly và Phía Bắc Sông Ly Ly)</t>
    </r>
  </si>
  <si>
    <t>Quyết định 147/QĐ-UBND ngày 16 tháng 01 năm 2019 về việc phê duyệt kế hoạch phát triển nhà ở tỉnh Quảng Nam đến năm 2020</t>
  </si>
  <si>
    <t>Khu dân cư Bàu Đốc mở rộng tổ dân phố Hương An Đông</t>
  </si>
  <si>
    <t>Khu dân cư Hương Yên</t>
  </si>
  <si>
    <t>Theo quy hoạch chi tiết 1/500</t>
  </si>
  <si>
    <t>Khu dân cư sinh thái Thạnh Hòa</t>
  </si>
  <si>
    <t>Khu dân cư trung tâm xã</t>
  </si>
  <si>
    <t xml:space="preserve">Khu phố chợ Bà Rén giai đoạn 2 </t>
  </si>
  <si>
    <t>Khu phố chợ Mộc Bài</t>
  </si>
  <si>
    <t>Quyết định 147/QĐ-UBND ngày 16/01/2019 của UBND tỉnh Quảng Nam về việc Quyết định phê duyệt kế hoạch phát triển nhà ở tỉnh Quảng Nam đến năm 2020.</t>
  </si>
  <si>
    <t xml:space="preserve">Khu dân cư ven sông Ly Ly Cường An </t>
  </si>
  <si>
    <t>Quyết định số 455/QĐ-UBND ngày 29/5/2020 v/v phê duyệt Nhiệm vụ - dự toán kinh phí lập Quy hoạch chi tiết xây dựng (tỷ lệ 1/500) Khu dân cư ven sông Ly Ly Cường An, huyện Quế Sơn</t>
  </si>
  <si>
    <t>- Nghị quyết số 66/NQ-HĐND ngày 04 tháng 7 năm 2019 của Hội đồng nhân dân huyện Quế Sơn về việc Phê duyệt chủ trương đầu tư dự án Khu tái định cư di dời dân khẩn cấp vùng sạt lở các xã Quế Xuân 1, Quế Phú và Hương An.</t>
  </si>
  <si>
    <t>Xây dựng cây xăng dầu (trong khu trung tâm xã)</t>
  </si>
  <si>
    <t>Xây dựng khu chăn nuôi tập trung trên địa bàn xã</t>
  </si>
  <si>
    <t>Tổng diện tích đăng ký kế hoạch 2021</t>
  </si>
  <si>
    <t>Khu dân cư nông thôn khu Lò Ngói thôn Phước Dương</t>
  </si>
  <si>
    <t>Đã thực hiện xong</t>
  </si>
  <si>
    <t>BIỂU 10/CH</t>
  </si>
  <si>
    <t xml:space="preserve"> DANH MỤC CÁC CÔNG TRÌNH, DỰ ÁN TRONG KẾ HOẠCH SỬ DỤNG ĐẤT NĂM 2021</t>
  </si>
  <si>
    <t>Danh mục công trình chuyển mục đích sử dụng đất được HĐND tỉnh thông qua  tại Nghị quyết số 40/NQ-HĐND ngày 06/12/2018 (KHSDĐ năm 2019) chuyển sang KHSDĐ 2021 (19 danh mục)</t>
  </si>
  <si>
    <t>Danh mục công trình chuyển mục đích sử dụng đất được HĐND tỉnh thông qua  tại Nghị quyết số 20/NQ-HĐND ngày 03/10/2019 (KHSDĐ năm 2019) chuyển sang KHSDĐ 2021 (05 danh mục)</t>
  </si>
  <si>
    <t>- Nghị quyết số 66/NQ-HĐND ngày 04/7/2019 của Hội đồng nhân dân huyện Quế Sơn về việc Phê duyệt chủ trương đầu tư dự án Khu tái định cư di dời dân khẩn cấp vùng sạt lở các xã Quế Xuân 1, Quế Phú và Hương An; 
- Quyết định số 1873/QĐ-TTg ngày 30 tháng 12 năm 2018 của thủ tướng chính phủ Quyết định về việc hỗ trợ vốn từ nguồn dự phòng ngân sách trung ương năm 2018 cho các địa phương thực hiện các nhiệm vụ cấp bách.         
- Nghị quyết số 05/NQ-HĐND ngày 21/4/2020 của HĐND tỉnh về Quyết định chủ trương đầu tư một số dự án Nhóm B, Nhóm C vốn ngân sách Trung ương.</t>
  </si>
  <si>
    <t>TỔNG DIỆN TÍCH THU HỒI ĐẤT</t>
  </si>
  <si>
    <t>Xây dựng nhà làm việc công an chính quy xã Quế Long</t>
  </si>
  <si>
    <t>- Quyết định 147/QĐ-UBND ngày 16/01/2019 của UBND tỉnh Quảng Nam về việc Quyết định phê duyệt kế hoạch phát triển nhà ở tỉnh Quảng Nam đến năm 2020;
- Nghị quyết số 73/NQ-HĐND ngày 08/12/2020 của HĐND tỉnh Quảng Nam</t>
  </si>
  <si>
    <t>Điều chỉnh chủ đầu tư</t>
  </si>
  <si>
    <t>Đấu thầu lựa chọn chủ đầu tư</t>
  </si>
  <si>
    <t>Đã thực hiện 8,90 ha (công ty TNHH Hoàng Anh Khôi đã thực hiện 6,00 ha và công ty TNHH Phú Hương đã thực hiện 2,90 ha)</t>
  </si>
  <si>
    <t xml:space="preserve">Diện tích được HĐND tỉnh thông qua </t>
  </si>
  <si>
    <t>Đất cơ sở sản xuất PNN</t>
  </si>
  <si>
    <t xml:space="preserve">Tên danh mục công trình, dự án </t>
  </si>
  <si>
    <t>Đổi tên từ công trình: Đầu tư nâng cấp tuyến đường ĐH 08 và làm mới cầu Rù Rì vượt lũ</t>
  </si>
  <si>
    <t>2020 đã thực hiện 2,30 ha</t>
  </si>
  <si>
    <t>Đã thực hiện 0,47 ha</t>
  </si>
  <si>
    <t>Đã thực hiện 0,01 ha</t>
  </si>
  <si>
    <t>Đã thực hiện 1,39 ha</t>
  </si>
  <si>
    <t>Chỉ chuyển tiếp diện tích đất lúa</t>
  </si>
  <si>
    <t>Có 0,13 ha đất lúa thông qua thu hồi đất nhưng chưa trình thông qua CMĐSD đất thuộc công trình: Tượng đài và Công viên DTLS chiến thắng Mộc Bài thôn Phú Trung xã Quế Phú; UBND huyện đang trình xin bổ sung phần diện tích CMĐSD đất lúa</t>
  </si>
  <si>
    <t>Quyết định số 814/QĐ-UBND ngày 14/8/2020 của UBND huyện Quế Sơn về việc giao nhiện vụ làm chủ đầu tư các công trình dự án chuẩn bị đầu tư công năm 2021 trên địa bàn huyện</t>
  </si>
  <si>
    <t>- Quyết định số 3711/QĐ-UBND ngày 20/10/2009 của UBND tỉnh Quảng Nam về việc Phê duyệt dự án đầu tư xây dựng dự án Nâng cấp, cải tạo đường giao thông nội thị thị trấn Đông Phú, huyện Quế Sơn ( Nhánh tuyến N24 - N65);
- Quyết định số 1176/QĐ-UBND ngày 08/10/2010 của UBND huyện Quế Sơn về việc Phê duyệt dự án chi tiết bồi thường, hỗ trợ và tái định cư để xây dựng công trình: Nâng cấp, cải tạo đường giao thông nội thị thị trấn Đông Phú, huyện Quế Sơn    (Nhánh tuyến N24 - N65);
- Tờ trình số 265/TTr-UBND ngày 10 tháng 09 năm 2019 về việc đề nghị thu hồi đất đầu tư, xây dựng nâng cấp, cải tạo đường nội thị thị trấn Đông Phú (nhánh tuyến N24-N65).</t>
  </si>
  <si>
    <t>Thôn Trung Hạ, Lộc Thượng, Xã Quế Hiệp</t>
  </si>
  <si>
    <r>
      <t xml:space="preserve">Khu Công nghiệp Đông Quế Sơn </t>
    </r>
    <r>
      <rPr>
        <i/>
        <sz val="16"/>
        <rFont val="Times New Roman"/>
        <family val="1"/>
      </rPr>
      <t>(phần  khai thác khoáng sản nằm trong KCN là 32,00 ha)</t>
    </r>
  </si>
  <si>
    <r>
      <t>Cụm công nghiệp Đông Phú 1</t>
    </r>
    <r>
      <rPr>
        <sz val="16"/>
        <rFont val="Times New Roman"/>
        <family val="1"/>
      </rPr>
      <t xml:space="preserve">. Trong đó có:
- Nhà máy điện sinh khối 5,76 ha </t>
    </r>
    <r>
      <rPr>
        <i/>
        <sz val="16"/>
        <rFont val="Times New Roman"/>
        <family val="1"/>
      </rPr>
      <t>(Quyết định chủ trương đầu tư số 2632/QĐ-UBND ngày 03/11/2017 của UBND tỉnh Quảng Nam)</t>
    </r>
    <r>
      <rPr>
        <sz val="16"/>
        <rFont val="Times New Roman"/>
        <family val="1"/>
      </rPr>
      <t xml:space="preserve">
- Xưởng sản xuất tinh xầu sả: 1,30 ha </t>
    </r>
    <r>
      <rPr>
        <i/>
        <sz val="16"/>
        <rFont val="Times New Roman"/>
        <family val="1"/>
      </rPr>
      <t>(Thông báo số 95/TB-HĐND ngày 11/11/2019 của UBND huyện về Kết luận của Đ/c Lê Tấn Trung - CT. HĐND huyện tại cuộc họp giao ban Thường trực HĐND huyện ngày 07/11/2019)</t>
    </r>
    <r>
      <rPr>
        <sz val="16"/>
        <rFont val="Times New Roman"/>
        <family val="1"/>
      </rPr>
      <t xml:space="preserve">
- Hoàng Anh Khôi 8,6 ha </t>
    </r>
    <r>
      <rPr>
        <i/>
        <sz val="16"/>
        <rFont val="Times New Roman"/>
        <family val="1"/>
      </rPr>
      <t>(Thông báo 174/TB-UBND ngày 23/9/2016 của UBND huyện về Thống nhất mở rộng nhà máy dăm gỗ Hoàng Anh Khôi)</t>
    </r>
    <r>
      <rPr>
        <sz val="16"/>
        <rFont val="Times New Roman"/>
        <family val="1"/>
      </rPr>
      <t xml:space="preserve">
- Diện tích đầu tư hạ tầng cụm công nghiệp và xúc tiến đầu tư: 17,25 ha.</t>
    </r>
  </si>
  <si>
    <r>
      <t>Cụm công nghiệp Hương An.</t>
    </r>
    <r>
      <rPr>
        <sz val="16"/>
        <rFont val="Times New Roman"/>
        <family val="1"/>
      </rPr>
      <t xml:space="preserve"> Trong đó: 
- Nhà máy gạch Tuynel 4,23 ha  </t>
    </r>
    <r>
      <rPr>
        <i/>
        <sz val="16"/>
        <rFont val="Times New Roman"/>
        <family val="1"/>
        <charset val="163"/>
      </rPr>
      <t>(Quyết định chủ trương đầu tư số 1636/QĐ-UBND ngày 11/5/2017 của UBND tỉnh)</t>
    </r>
    <r>
      <rPr>
        <sz val="16"/>
        <rFont val="Times New Roman"/>
        <family val="1"/>
      </rPr>
      <t xml:space="preserve">
- Nhà máy sản xuất gạch không nung Lành Cát 2,20 ha </t>
    </r>
    <r>
      <rPr>
        <i/>
        <sz val="16"/>
        <rFont val="Times New Roman"/>
        <family val="1"/>
        <charset val="163"/>
      </rPr>
      <t>(Quyết định chủ trương đầu tư số 4133/QĐ-UBND ngày 23/11/2017 của UBND tỉnh)</t>
    </r>
    <r>
      <rPr>
        <sz val="16"/>
        <rFont val="Times New Roman"/>
        <family val="1"/>
      </rPr>
      <t xml:space="preserve">
- Nhà máy sản xuất gỗ nội thất 1,50 ha </t>
    </r>
    <r>
      <rPr>
        <i/>
        <sz val="16"/>
        <rFont val="Times New Roman"/>
        <family val="1"/>
        <charset val="163"/>
      </rPr>
      <t>(Quyết định chủ trương đầu tư số 527/QĐ-UBND ngày 28/2/2020 của UBND tỉnh Quảng Nam)</t>
    </r>
    <r>
      <rPr>
        <sz val="16"/>
        <rFont val="Times New Roman"/>
        <family val="1"/>
      </rPr>
      <t xml:space="preserve">
- Diện tích đầu tư hạ tầng cụm công nghiệp và xúc tiến đầu tư: 3,00 ha.</t>
    </r>
  </si>
  <si>
    <r>
      <t>Nâng cấp, cải tạo đường nội thị Thị trấn Đông Phú</t>
    </r>
    <r>
      <rPr>
        <i/>
        <sz val="16"/>
        <rFont val="Times New Roman"/>
        <family val="1"/>
      </rPr>
      <t xml:space="preserve"> (nhánh tuyến N24 - N65)</t>
    </r>
  </si>
  <si>
    <r>
      <t xml:space="preserve">Nâng cấp, mở rộng đường ĐT 611 đoạn qua nội thị thị trấn Đông Phú </t>
    </r>
    <r>
      <rPr>
        <i/>
        <sz val="16"/>
        <rFont val="Times New Roman"/>
        <family val="1"/>
      </rPr>
      <t>(đoạn ngã 4 huyện đến Đỗ Quang (đường Phan Châu Trinh))</t>
    </r>
  </si>
  <si>
    <r>
      <t xml:space="preserve">Đường giao thông kết nối với tiểu vùng sản xuất nguyên liệu Nông - Lâm nghiệp với các Khu, Cụm Công nghiệp huyện Quế Sơn </t>
    </r>
    <r>
      <rPr>
        <i/>
        <sz val="16"/>
        <rFont val="Times New Roman"/>
        <family val="1"/>
      </rPr>
      <t>(Đường ĐH 21.QS từ TT Đông Phú đi Hương An)</t>
    </r>
  </si>
  <si>
    <r>
      <t xml:space="preserve">Nâng cấp, mở rộng tuyến đường ĐH04 </t>
    </r>
    <r>
      <rPr>
        <i/>
        <sz val="16"/>
        <rFont val="Times New Roman"/>
        <family val="1"/>
        <charset val="163"/>
      </rPr>
      <t>(Thị trấn Hương An đi xã Bình Giang, huyện Thăng Bình, giai đoạn 1 và giai đoạn 2)</t>
    </r>
  </si>
  <si>
    <r>
      <t xml:space="preserve">Nâng cấp, mở rộng tuyến đường ĐH 08QS </t>
    </r>
    <r>
      <rPr>
        <i/>
        <sz val="16"/>
        <rFont val="Times New Roman"/>
        <family val="1"/>
        <charset val="163"/>
      </rPr>
      <t>(thị trấn Đông Phú đi QL14E huyện Thăng Bình)</t>
    </r>
  </si>
  <si>
    <r>
      <t xml:space="preserve">Mở rộng tuyến đường ĐH 01QS </t>
    </r>
    <r>
      <rPr>
        <i/>
        <sz val="16"/>
        <rFont val="Times New Roman"/>
        <family val="1"/>
        <charset val="163"/>
      </rPr>
      <t>(Quế Xuân - Quế Hiệp - Quế Long)</t>
    </r>
  </si>
  <si>
    <r>
      <t xml:space="preserve">Nâng cấp, mở rộng đường ĐH 03 </t>
    </r>
    <r>
      <rPr>
        <i/>
        <sz val="16"/>
        <rFont val="Times New Roman"/>
        <family val="1"/>
        <charset val="163"/>
      </rPr>
      <t>(Quế Phú, Hương An, Quế Cường)</t>
    </r>
  </si>
  <si>
    <r>
      <t xml:space="preserve">Nâng cấp, mở rộng, kéo dài hệ thống kênh tưới Hồ Việt An đến các xã Quế Châu, Quế Thuận </t>
    </r>
    <r>
      <rPr>
        <i/>
        <sz val="16"/>
        <rFont val="Times New Roman"/>
        <family val="1"/>
        <charset val="163"/>
      </rPr>
      <t>(Giai đoạn 2)</t>
    </r>
  </si>
  <si>
    <r>
      <t xml:space="preserve">Khu dân cư nông thôn </t>
    </r>
    <r>
      <rPr>
        <i/>
        <sz val="16"/>
        <rFont val="Times New Roman"/>
        <family val="1"/>
      </rPr>
      <t xml:space="preserve">(Đấu giá QSD đất) </t>
    </r>
    <r>
      <rPr>
        <sz val="16"/>
        <rFont val="Times New Roman"/>
        <family val="1"/>
      </rPr>
      <t xml:space="preserve">dọc đường ĐH </t>
    </r>
    <r>
      <rPr>
        <i/>
        <sz val="16"/>
        <rFont val="Times New Roman"/>
        <family val="1"/>
      </rPr>
      <t>(Cạnh nhà bà Dũng)</t>
    </r>
  </si>
  <si>
    <r>
      <t xml:space="preserve">Khu dân cư nông thôn cạnh nhà ông Đề, ông Cường </t>
    </r>
    <r>
      <rPr>
        <i/>
        <sz val="16"/>
        <rFont val="Times New Roman"/>
        <family val="1"/>
        <charset val="163"/>
      </rPr>
      <t>(phân lô theo khu trung tâm xã)</t>
    </r>
  </si>
  <si>
    <r>
      <t xml:space="preserve">Chỉnh trang khu dân cư nông thôn: Khu đối diện nhà Trần Văn Vinh,  Khu xăng dầu cũ, Khu tái định cư cũ, Khu đồng Xoài </t>
    </r>
    <r>
      <rPr>
        <i/>
        <sz val="16"/>
        <rFont val="Times New Roman"/>
        <family val="1"/>
      </rPr>
      <t>(bên nhà Hồ Thanh Hải)</t>
    </r>
  </si>
  <si>
    <r>
      <t xml:space="preserve">- Quyết định 789/QĐ-UBND ngày 05/9/2018 của UBND huyện Quế Sơn V/v Phê duyệt quy hoạch chi tiết xây dựng </t>
    </r>
    <r>
      <rPr>
        <i/>
        <sz val="16"/>
        <rFont val="Times New Roman"/>
        <family val="1"/>
        <charset val="163"/>
      </rPr>
      <t>(tỷ lệ 1/500)</t>
    </r>
    <r>
      <rPr>
        <sz val="16"/>
        <rFont val="Times New Roman"/>
        <family val="1"/>
      </rPr>
      <t xml:space="preserve"> điểm dân cư trước cửa ông Bảy, thôn Nghi Sơn, xã Quế Hiệp, huyện Quế Sơn và;
 - Công văn số 991/UBND-TH ngày 27/9/2018 V/v UBND huyện thống nhất chủ trương, giao Trung tâm PTQD huyện phối hợp UBND xã Quế Hiệp lập phương án đấu giá, trình cấp thẩm quyền phê duyệt và lập các thủ tục về đất đai để tổ chức đấu giá theo đúng quy định</t>
    </r>
  </si>
  <si>
    <r>
      <t>Khu dân cư nông thôn thôn Lộc Thượng, xã Quế Hiệp</t>
    </r>
    <r>
      <rPr>
        <i/>
        <sz val="16"/>
        <rFont val="Times New Roman"/>
        <family val="1"/>
        <charset val="163"/>
      </rPr>
      <t xml:space="preserve"> (Lô 47-54, TBĐ số 16)</t>
    </r>
  </si>
  <si>
    <r>
      <t xml:space="preserve">Khu dân cư tái định cư cho các hộ dân GPMB XD bệnh viện Thăng Hoa </t>
    </r>
    <r>
      <rPr>
        <i/>
        <sz val="16"/>
        <rFont val="Times New Roman"/>
        <family val="1"/>
        <charset val="163"/>
      </rPr>
      <t>(Khu TĐC đường N24 - N65)</t>
    </r>
  </si>
  <si>
    <r>
      <t>Chỉnh trang dân cư đô thị</t>
    </r>
    <r>
      <rPr>
        <i/>
        <sz val="16"/>
        <rFont val="Times New Roman"/>
        <family val="1"/>
        <charset val="163"/>
      </rPr>
      <t xml:space="preserve"> (đường Ngô Viết Hữu, Khu OCL7, từ lô 2 - 6, thuộc khu dân cư Gò Bầu, thị trấn Đông Phú),</t>
    </r>
    <r>
      <rPr>
        <sz val="16"/>
        <rFont val="Times New Roman"/>
        <family val="1"/>
      </rPr>
      <t xml:space="preserve"> tạo nguồn vốn đầu tư xây dựng cơ sỏ hạ tầng địa phương</t>
    </r>
  </si>
  <si>
    <r>
      <t xml:space="preserve">Chỉnh trang dân cư đô thị </t>
    </r>
    <r>
      <rPr>
        <i/>
        <sz val="16"/>
        <rFont val="Times New Roman"/>
        <family val="1"/>
        <charset val="163"/>
      </rPr>
      <t>(đường Trần Đình Đàn, Khu OCL1 từ lô 1 - 7, Khu OCL2, từ lô 1-10, thuộc khu dân cư Gò Bầu, thị trấn Đông Phú),</t>
    </r>
    <r>
      <rPr>
        <sz val="16"/>
        <rFont val="Times New Roman"/>
        <family val="1"/>
      </rPr>
      <t xml:space="preserve"> tạo nguồn vốn đầu tư xây dựng cơ sở hạ tầng địa phương</t>
    </r>
  </si>
  <si>
    <r>
      <t xml:space="preserve">Chỉnh trang dân cư đô thị </t>
    </r>
    <r>
      <rPr>
        <i/>
        <sz val="16"/>
        <rFont val="Times New Roman"/>
        <family val="1"/>
        <charset val="163"/>
      </rPr>
      <t xml:space="preserve">(đường Thọ Xuân, Khu OTCD 1, lô 1  và lô 11, thuộc khu quy hoạch chi tiết 1/500 Mở rộng khu dân cư số 1, đường Nội thị Đông Phú N24-N65 và đất ở cho công dân), </t>
    </r>
    <r>
      <rPr>
        <sz val="16"/>
        <rFont val="Times New Roman"/>
        <family val="1"/>
      </rPr>
      <t>tạo nguồn vốn đầu tư xây dựng cơ sỏ hạ tầng địa phương</t>
    </r>
  </si>
  <si>
    <r>
      <t xml:space="preserve">Mở rộng tuyến đường ĐH 01QS </t>
    </r>
    <r>
      <rPr>
        <i/>
        <sz val="16"/>
        <rFont val="Times New Roman"/>
        <family val="1"/>
      </rPr>
      <t>(Quế Xuân - Quế Hiệp - Quế Long)</t>
    </r>
  </si>
  <si>
    <r>
      <t xml:space="preserve">Khu dân cư nông thôn cạnh nhà ông Đề, ông Cường </t>
    </r>
    <r>
      <rPr>
        <i/>
        <sz val="16"/>
        <rFont val="Times New Roman"/>
        <family val="1"/>
      </rPr>
      <t>(phân lô theo khu trung tâm xã)</t>
    </r>
  </si>
  <si>
    <r>
      <t>Khu dân cư nông thôn thôn Lộc Thượng, xã Quế Hiệp</t>
    </r>
    <r>
      <rPr>
        <i/>
        <sz val="16"/>
        <rFont val="Times New Roman"/>
        <family val="1"/>
      </rPr>
      <t xml:space="preserve"> (Lô 47-54, TBĐ số 16)</t>
    </r>
  </si>
  <si>
    <t xml:space="preserve">Cụm công nghiệp Gò Đồng Mặt </t>
  </si>
  <si>
    <r>
      <t>Cụm công nghiệp Đông Phú 1</t>
    </r>
    <r>
      <rPr>
        <i/>
        <sz val="16"/>
        <rFont val="Times New Roman"/>
        <family val="1"/>
      </rPr>
      <t xml:space="preserve"> </t>
    </r>
  </si>
  <si>
    <t xml:space="preserve">  Công ty CP XD&amp;TM 591</t>
  </si>
  <si>
    <t>2020 chuyển tiếp, Đã thực hiện 2,48 ha</t>
  </si>
  <si>
    <t>2020 chuyển tiếp, Đã thực hiện 1,81 ha</t>
  </si>
  <si>
    <t>2019 chuyển tiếp, Đã thực hiện 3,60 ha</t>
  </si>
  <si>
    <t>2019 chuyển tiếp, đã thực hiện 1,40 ha</t>
  </si>
  <si>
    <t>2019 chuyển tiếp, Đã thực hiện 0,10 ha</t>
  </si>
  <si>
    <t xml:space="preserve"> 2019 chuyển tiếp, Đã thực hiện 1,37 ha</t>
  </si>
  <si>
    <t xml:space="preserve"> 2020 chuyển tiếp, Đã thực hiện 1,90 ha</t>
  </si>
  <si>
    <t>2020 chuyển tiếp, Đã thực hiện 1,60 ha</t>
  </si>
  <si>
    <t>2019 chuyển tiếp, Đã thực hiện 2,40 ha</t>
  </si>
  <si>
    <t xml:space="preserve">Tổng diện tích đăng ký KHSD đất 2021 thấp hơn diện tích được HĐND tỉnh thông qua tại Nghị quyết 73/NQ-HĐND ngày 08/12/2020 là 13,00 ha do các công trình đã được UBND tỉnh thu hồi đất, giao đất, cho thuê đất sau khi trình hồ sơ thẩm định </t>
  </si>
  <si>
    <t>- Nghị quyết số 66/NQ-HĐND ngày 04/7/2019 của Hội đồng nhân dân huyện Quế Sơn về việc Phê duyệt chủ trương đầu tư dự án Khu tái định cư di dời dân khẩn cấp vùng sạt lở các xã Quế Xuân 1, Quế Phú và Hương An; 
- Quyết định số 1873/QĐ-TTg ngày 30 tháng 12 năm 2018 của thủ tướng chính phủ Quyết định về việc hỗ trợ vốn từ nguồn dự phòng ngân sách trung ương năm 2018 cho các địa phương thực hiện các nhiệm vụ cấp bách;
- Nghị quyết số 05/NQ-HĐND ngày 21/4/2020 của HĐND tỉnh về Quyết định chủ trương đầu tư một số dự án Nhóm B, Nhóm C vốn ngân sách Trung ương.</t>
  </si>
  <si>
    <r>
      <rPr>
        <b/>
        <sz val="16"/>
        <rFont val="Times New Roman"/>
        <family val="1"/>
      </rPr>
      <t>Cụm Công nghiệp Quế Cường.</t>
    </r>
    <r>
      <rPr>
        <sz val="16"/>
        <rFont val="Times New Roman"/>
        <family val="1"/>
      </rPr>
      <t xml:space="preserve"> Trong đó:
- Công ty Tín Đăng Khang 1,30 ha (Quyết định chủ trương đầu tư số 2527/QĐ-UBND ngày 14/07/2017 của UBND tỉnh Quảng Nam)
- Công ty TNHH GRELATEK 0,52 ha (Quyết định chủ trương đầu tư số 1879 ngày 14/7/2020 của UBND tỉnh)
- Công ty TNHH sản xuất và Thương mại Kim Minh 0,50 ha (Quyết định chủ trương đầu tư số 1657/QĐ-UBND ngày 19/6/2020)
- Diện tích thu hút đầu tư: 2,16 ha;
- Công ty TNHH TMDV bê tông Kim Lộc Phát 2,30 ha (Quyết định chủ trương đầu tư số 1113/QĐ-UBND ngày 23/4/2021 của UBND tỉnh) - Sử dụng từ diện tích thu hút đầu tư.
- Công ty TNHH Hoàng Anh Khôi 6,00 ha (Quyết định chủ trương đầu tư số 1318/QĐ-UBND ngày 17/4/2018) (Đã thực hiện)
- Công ty TNHH Phú Hương 2,90 ha (Quyết định chủ trương đầu tư số 142 ngày 14/1/2020 của UBND tỉnh) (Đã thực hiện)</t>
    </r>
  </si>
  <si>
    <t>TBA 110kV Quế Sơn và đấu nối và nhà quản lí điều hành</t>
  </si>
  <si>
    <t>2020 chuyển tiếp, đã thực hiện 1,37 ha</t>
  </si>
  <si>
    <t>2020 chuyển tiếp, đã thực hiện 2,32 ha</t>
  </si>
  <si>
    <t>2020 chuyển tiếp, đã thực hiện 0,04 ha</t>
  </si>
  <si>
    <t>Giao đất (Bố trí đất tái định cư cho hộ ông Bùi Xuân Tứ)</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</si>
</sst>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3" formatCode="_(* #,##0.00_);_(* \(#,##0.00\);_(* &quot;-&quot;??_);_(@_)"/>
    <numFmt numFmtId="164" formatCode="_(* #,##0.000_);_(* \(#,##0.000\);_(* &quot;-&quot;??_);_(@_)"/>
    <numFmt numFmtId="165" formatCode="_(* #,##0.000000_);_(* \(#,##0.000000\);_(* &quot;-&quot;??_);_(@_)"/>
    <numFmt numFmtId="166" formatCode="&quot;$&quot;#,##0.00"/>
    <numFmt numFmtId="167" formatCode="0_);\(0\)"/>
    <numFmt numFmtId="168" formatCode="0.00_);\(0.00\)"/>
    <numFmt numFmtId="169" formatCode="_(* #,##0.0000_);_(* \(#,##0.0000\);_(* &quot;-&quot;??_);_(@_)"/>
    <numFmt numFmtId="170" formatCode="00000"/>
    <numFmt numFmtId="171" formatCode="0.000"/>
  </numFmts>
  <fonts count="47" x14ac:knownFonts="1">
    <font>
      <sz val="12"/>
      <color theme="1"/>
      <name val="Times New Roman"/>
      <family val="2"/>
    </font>
    <font>
      <b/>
      <sz val="14"/>
      <name val="Times New Roman"/>
      <family val="1"/>
    </font>
    <font>
      <b/>
      <sz val="13"/>
      <name val="Times New Roman"/>
      <family val="1"/>
    </font>
    <font>
      <sz val="13"/>
      <name val="Times New Roman"/>
      <family val="1"/>
    </font>
    <font>
      <sz val="12"/>
      <name val="Times New Roman"/>
      <family val="2"/>
    </font>
    <font>
      <sz val="12"/>
      <name val="Times New Roman"/>
      <family val="1"/>
    </font>
    <font>
      <i/>
      <sz val="16"/>
      <name val="Times New Roman"/>
      <family val="1"/>
      <charset val="163"/>
    </font>
    <font>
      <i/>
      <sz val="16"/>
      <name val="Times New Roman"/>
      <family val="1"/>
    </font>
    <font>
      <sz val="13"/>
      <name val="Times New Roman"/>
      <family val="2"/>
    </font>
    <font>
      <b/>
      <sz val="12"/>
      <name val="Times New Roman"/>
      <family val="1"/>
    </font>
    <font>
      <b/>
      <sz val="12"/>
      <color indexed="8"/>
      <name val="Times New Roman"/>
      <family val="1"/>
    </font>
    <font>
      <sz val="12"/>
      <color indexed="8"/>
      <name val="Times New Roman"/>
      <family val="1"/>
    </font>
    <font>
      <sz val="10"/>
      <name val="Arial"/>
      <family val="2"/>
    </font>
    <font>
      <b/>
      <sz val="12"/>
      <color indexed="8"/>
      <name val="Times New Roman"/>
      <family val="2"/>
    </font>
    <font>
      <i/>
      <sz val="13"/>
      <name val="Times New Roman"/>
      <family val="1"/>
    </font>
    <font>
      <b/>
      <i/>
      <sz val="12"/>
      <color indexed="8"/>
      <name val="Times New Roman"/>
      <family val="1"/>
    </font>
    <font>
      <sz val="10"/>
      <name val="Times New Roman"/>
      <family val="1"/>
    </font>
    <font>
      <sz val="13"/>
      <name val="Times New Roman"/>
      <family val="1"/>
      <charset val="163"/>
    </font>
    <font>
      <sz val="12"/>
      <color indexed="40"/>
      <name val="Times New Roman"/>
      <family val="1"/>
    </font>
    <font>
      <sz val="13"/>
      <color rgb="FFFF0000"/>
      <name val="Times New Roman"/>
      <family val="1"/>
    </font>
    <font>
      <sz val="13"/>
      <name val="Arial"/>
      <family val="2"/>
    </font>
    <font>
      <sz val="11"/>
      <color indexed="8"/>
      <name val="Arial"/>
      <family val="2"/>
    </font>
    <font>
      <sz val="12"/>
      <color indexed="10"/>
      <name val="Times New Roman"/>
      <family val="1"/>
    </font>
    <font>
      <sz val="12"/>
      <color indexed="10"/>
      <name val="Times New Roman"/>
      <family val="2"/>
    </font>
    <font>
      <b/>
      <sz val="12"/>
      <color indexed="10"/>
      <name val="Times New Roman"/>
      <family val="1"/>
    </font>
    <font>
      <sz val="13"/>
      <color indexed="10"/>
      <name val="Times New Roman"/>
      <family val="1"/>
    </font>
    <font>
      <sz val="12"/>
      <color rgb="FFFF0000"/>
      <name val="Times New Roman"/>
      <family val="1"/>
    </font>
    <font>
      <b/>
      <i/>
      <sz val="12"/>
      <color theme="1"/>
      <name val="Times New Roman"/>
      <family val="1"/>
    </font>
    <font>
      <sz val="12"/>
      <color theme="1"/>
      <name val="Times New Roman"/>
      <family val="1"/>
    </font>
    <font>
      <sz val="13"/>
      <color indexed="8"/>
      <name val="Times New Roman"/>
      <family val="1"/>
    </font>
    <font>
      <b/>
      <sz val="9"/>
      <color indexed="81"/>
      <name val="Tahoma"/>
      <family val="2"/>
    </font>
    <font>
      <sz val="9"/>
      <color indexed="81"/>
      <name val="Tahoma"/>
      <family val="2"/>
    </font>
    <font>
      <b/>
      <sz val="18"/>
      <name val="Times New Roman"/>
      <family val="1"/>
    </font>
    <font>
      <b/>
      <sz val="16"/>
      <name val="Times New Roman"/>
      <family val="1"/>
    </font>
    <font>
      <sz val="16"/>
      <name val="Times New Roman"/>
      <family val="1"/>
    </font>
    <font>
      <sz val="16"/>
      <name val="Times New Roman"/>
      <family val="2"/>
    </font>
    <font>
      <b/>
      <i/>
      <sz val="16"/>
      <name val="Times New Roman"/>
      <family val="1"/>
    </font>
    <font>
      <b/>
      <sz val="16"/>
      <name val="Times New Roman"/>
      <family val="2"/>
    </font>
    <font>
      <b/>
      <sz val="16"/>
      <name val="Times New Roman"/>
      <family val="1"/>
      <charset val="163"/>
    </font>
    <font>
      <sz val="16"/>
      <color theme="1"/>
      <name val="Times New Roman"/>
      <family val="2"/>
    </font>
    <font>
      <sz val="16"/>
      <name val="Times New Roman"/>
      <family val="1"/>
      <charset val="163"/>
    </font>
    <font>
      <sz val="16"/>
      <color rgb="FFFF0000"/>
      <name val="Times New Roman"/>
      <family val="1"/>
    </font>
    <font>
      <b/>
      <sz val="16"/>
      <color rgb="FFFF0000"/>
      <name val="Times New Roman"/>
      <family val="1"/>
    </font>
    <font>
      <b/>
      <sz val="16"/>
      <name val="Arial"/>
      <family val="2"/>
    </font>
    <font>
      <sz val="16"/>
      <name val="Arial"/>
      <family val="2"/>
    </font>
    <font>
      <sz val="16"/>
      <color theme="1"/>
      <name val="Times New Roman"/>
      <family val="1"/>
    </font>
    <font>
      <sz val="16"/>
      <name val="Calibri Light"/>
      <family val="1"/>
      <scheme val="major"/>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indexed="51"/>
        <bgColor indexed="64"/>
      </patternFill>
    </fill>
    <fill>
      <patternFill patternType="solid">
        <fgColor indexed="50"/>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5" fillId="0" borderId="0"/>
    <xf numFmtId="0" fontId="5" fillId="0" borderId="0"/>
    <xf numFmtId="0" fontId="5" fillId="0" borderId="0"/>
    <xf numFmtId="0" fontId="12" fillId="0" borderId="0"/>
    <xf numFmtId="0" fontId="12" fillId="0" borderId="0"/>
    <xf numFmtId="41" fontId="21" fillId="0" borderId="0" applyFont="0" applyFill="0" applyBorder="0" applyAlignment="0" applyProtection="0"/>
  </cellStyleXfs>
  <cellXfs count="482">
    <xf numFmtId="0" fontId="0" fillId="0" borderId="0" xfId="0"/>
    <xf numFmtId="0" fontId="1" fillId="2" borderId="0" xfId="0" applyFont="1" applyFill="1"/>
    <xf numFmtId="0" fontId="2" fillId="2" borderId="0" xfId="0" applyFont="1" applyFill="1" applyAlignment="1">
      <alignment horizontal="center" wrapText="1"/>
    </xf>
    <xf numFmtId="43" fontId="2" fillId="2" borderId="0" xfId="0" applyNumberFormat="1" applyFont="1" applyFill="1"/>
    <xf numFmtId="164" fontId="3" fillId="2" borderId="0" xfId="0" applyNumberFormat="1" applyFont="1" applyFill="1" applyAlignment="1">
      <alignment horizontal="center"/>
    </xf>
    <xf numFmtId="43" fontId="2" fillId="2" borderId="0" xfId="0" applyNumberFormat="1" applyFont="1" applyFill="1" applyAlignment="1">
      <alignment horizontal="center"/>
    </xf>
    <xf numFmtId="43" fontId="3" fillId="2" borderId="0" xfId="0" applyNumberFormat="1" applyFont="1" applyFill="1"/>
    <xf numFmtId="10" fontId="2" fillId="2" borderId="0" xfId="0" applyNumberFormat="1" applyFont="1" applyFill="1"/>
    <xf numFmtId="165" fontId="2" fillId="2" borderId="0" xfId="0" applyNumberFormat="1" applyFont="1" applyFill="1"/>
    <xf numFmtId="0" fontId="2" fillId="2" borderId="0" xfId="0" applyFont="1" applyFill="1"/>
    <xf numFmtId="0" fontId="3" fillId="2" borderId="0" xfId="0" applyFont="1" applyFill="1" applyAlignment="1">
      <alignment horizontal="center" vertical="center"/>
    </xf>
    <xf numFmtId="0" fontId="4" fillId="2" borderId="0" xfId="0" applyFont="1" applyFill="1"/>
    <xf numFmtId="0" fontId="4" fillId="3" borderId="0" xfId="0" applyFont="1" applyFill="1"/>
    <xf numFmtId="0" fontId="6" fillId="2" borderId="0" xfId="1" applyFont="1" applyFill="1" applyAlignment="1">
      <alignment vertical="center"/>
    </xf>
    <xf numFmtId="0" fontId="7" fillId="2" borderId="0" xfId="1" applyFont="1" applyFill="1" applyAlignment="1">
      <alignment vertical="center"/>
    </xf>
    <xf numFmtId="43" fontId="3" fillId="2" borderId="1" xfId="1" applyNumberFormat="1" applyFont="1" applyFill="1" applyBorder="1" applyAlignment="1">
      <alignment horizontal="center" vertical="center" wrapText="1"/>
    </xf>
    <xf numFmtId="43" fontId="2" fillId="2" borderId="1" xfId="1" applyNumberFormat="1" applyFont="1" applyFill="1" applyBorder="1" applyAlignment="1">
      <alignment vertical="center" wrapText="1"/>
    </xf>
    <xf numFmtId="164" fontId="3" fillId="2" borderId="1"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8" fillId="2" borderId="1" xfId="0" applyFont="1" applyFill="1" applyBorder="1" applyAlignment="1">
      <alignment vertical="center"/>
    </xf>
    <xf numFmtId="43" fontId="2" fillId="2" borderId="1"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0" fontId="2" fillId="2" borderId="1" xfId="0" applyFont="1" applyFill="1" applyBorder="1" applyAlignment="1">
      <alignment vertical="center"/>
    </xf>
    <xf numFmtId="43" fontId="9" fillId="3" borderId="0" xfId="0" applyNumberFormat="1" applyFont="1" applyFill="1"/>
    <xf numFmtId="0" fontId="10" fillId="0" borderId="0" xfId="0" applyFont="1"/>
    <xf numFmtId="43" fontId="3" fillId="2" borderId="1" xfId="1" applyNumberFormat="1" applyFont="1" applyFill="1" applyBorder="1" applyAlignment="1">
      <alignment vertical="center" wrapText="1"/>
    </xf>
    <xf numFmtId="49" fontId="3" fillId="2" borderId="1" xfId="1"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43" fontId="5" fillId="3" borderId="0" xfId="0" applyNumberFormat="1" applyFont="1" applyFill="1"/>
    <xf numFmtId="0" fontId="11" fillId="3" borderId="0" xfId="0" applyFont="1" applyFill="1"/>
    <xf numFmtId="166" fontId="3" fillId="2" borderId="1" xfId="1" applyNumberFormat="1" applyFont="1" applyFill="1" applyBorder="1" applyAlignment="1">
      <alignment horizontal="justify"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3" borderId="0" xfId="0" applyFont="1" applyFill="1" applyAlignment="1">
      <alignment vertical="center"/>
    </xf>
    <xf numFmtId="43" fontId="3" fillId="2" borderId="1" xfId="0" applyNumberFormat="1" applyFont="1" applyFill="1" applyBorder="1" applyAlignment="1">
      <alignment horizontal="center" vertical="center"/>
    </xf>
    <xf numFmtId="43" fontId="3" fillId="2" borderId="1" xfId="2" applyNumberFormat="1" applyFont="1" applyFill="1" applyBorder="1" applyAlignment="1">
      <alignment horizontal="center" vertical="center" wrapText="1"/>
    </xf>
    <xf numFmtId="0" fontId="5" fillId="4" borderId="0" xfId="0" applyFont="1" applyFill="1"/>
    <xf numFmtId="0" fontId="3" fillId="2" borderId="1" xfId="0" applyFont="1" applyFill="1" applyBorder="1" applyAlignment="1">
      <alignment horizontal="center" vertical="center"/>
    </xf>
    <xf numFmtId="43" fontId="3" fillId="2" borderId="1" xfId="0" applyNumberFormat="1" applyFont="1" applyFill="1" applyBorder="1" applyAlignment="1">
      <alignment vertical="center"/>
    </xf>
    <xf numFmtId="43" fontId="2" fillId="2" borderId="1" xfId="1" applyNumberFormat="1" applyFont="1" applyFill="1" applyBorder="1" applyAlignment="1">
      <alignment horizontal="right" vertical="center" wrapText="1"/>
    </xf>
    <xf numFmtId="0" fontId="13" fillId="0" borderId="0" xfId="0" applyFont="1"/>
    <xf numFmtId="0" fontId="2" fillId="2" borderId="1" xfId="0" applyFont="1" applyFill="1" applyBorder="1" applyAlignment="1">
      <alignment horizontal="center" vertical="center"/>
    </xf>
    <xf numFmtId="0" fontId="15" fillId="0" borderId="0" xfId="0" applyFont="1"/>
    <xf numFmtId="1" fontId="3" fillId="2" borderId="1" xfId="1" applyNumberFormat="1" applyFont="1" applyFill="1" applyBorder="1" applyAlignment="1">
      <alignment horizontal="center" vertical="center" wrapText="1"/>
    </xf>
    <xf numFmtId="43" fontId="3" fillId="2" borderId="1" xfId="1" applyNumberFormat="1" applyFont="1" applyFill="1" applyBorder="1" applyAlignment="1">
      <alignment horizontal="right" vertical="center" wrapText="1"/>
    </xf>
    <xf numFmtId="0" fontId="10" fillId="3" borderId="0" xfId="0" applyFont="1" applyFill="1"/>
    <xf numFmtId="1" fontId="3" fillId="2" borderId="1" xfId="1" applyNumberFormat="1" applyFont="1" applyFill="1" applyBorder="1" applyAlignment="1">
      <alignment horizontal="center" vertical="center"/>
    </xf>
    <xf numFmtId="0" fontId="0" fillId="3" borderId="0" xfId="0" applyFill="1"/>
    <xf numFmtId="43" fontId="2" fillId="2" borderId="1" xfId="0" applyNumberFormat="1" applyFont="1" applyFill="1" applyBorder="1" applyAlignment="1">
      <alignment vertical="center"/>
    </xf>
    <xf numFmtId="0" fontId="5" fillId="3" borderId="0" xfId="0" applyFont="1" applyFill="1"/>
    <xf numFmtId="2" fontId="3" fillId="2" borderId="1" xfId="0" applyNumberFormat="1" applyFont="1" applyFill="1" applyBorder="1" applyAlignment="1">
      <alignment horizontal="center" vertical="center" wrapText="1"/>
    </xf>
    <xf numFmtId="2" fontId="3" fillId="3" borderId="1" xfId="3" applyNumberFormat="1" applyFont="1" applyFill="1" applyBorder="1" applyAlignment="1">
      <alignment horizontal="center" vertical="center"/>
    </xf>
    <xf numFmtId="0" fontId="3" fillId="3" borderId="1" xfId="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0" fontId="4" fillId="3" borderId="1" xfId="0" applyFont="1" applyFill="1" applyBorder="1"/>
    <xf numFmtId="43" fontId="10" fillId="0" borderId="0" xfId="0" applyNumberFormat="1" applyFont="1"/>
    <xf numFmtId="2" fontId="3" fillId="2" borderId="1" xfId="0" applyNumberFormat="1" applyFont="1" applyFill="1" applyBorder="1" applyAlignment="1">
      <alignment horizontal="center" vertical="center"/>
    </xf>
    <xf numFmtId="2" fontId="3" fillId="2" borderId="1" xfId="1"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xf>
    <xf numFmtId="2" fontId="3" fillId="5" borderId="0" xfId="3" applyNumberFormat="1" applyFont="1" applyFill="1" applyAlignment="1">
      <alignment horizontal="center" vertical="center"/>
    </xf>
    <xf numFmtId="0" fontId="3" fillId="5" borderId="0" xfId="1" applyFont="1" applyFill="1" applyAlignment="1">
      <alignment horizontal="center" vertical="center" wrapText="1"/>
    </xf>
    <xf numFmtId="2" fontId="16" fillId="5" borderId="0" xfId="0" applyNumberFormat="1" applyFont="1" applyFill="1" applyAlignment="1">
      <alignment horizontal="center" vertical="center" wrapText="1"/>
    </xf>
    <xf numFmtId="0" fontId="5" fillId="5" borderId="0" xfId="0" applyFont="1" applyFill="1"/>
    <xf numFmtId="43" fontId="9" fillId="5" borderId="0" xfId="0" applyNumberFormat="1" applyFont="1" applyFill="1"/>
    <xf numFmtId="43" fontId="3" fillId="2" borderId="1" xfId="0" applyNumberFormat="1" applyFont="1" applyFill="1" applyBorder="1" applyAlignment="1">
      <alignment horizontal="right" vertical="center"/>
    </xf>
    <xf numFmtId="0" fontId="0" fillId="4" borderId="0" xfId="0" applyFill="1"/>
    <xf numFmtId="2" fontId="3" fillId="2" borderId="1" xfId="0" applyNumberFormat="1" applyFont="1" applyFill="1" applyBorder="1" applyAlignment="1">
      <alignment horizontal="justify" vertical="center" wrapText="1"/>
    </xf>
    <xf numFmtId="43" fontId="3" fillId="2" borderId="1" xfId="2" applyNumberFormat="1" applyFont="1" applyFill="1" applyBorder="1" applyAlignment="1">
      <alignment horizontal="right" vertical="center" wrapText="1"/>
    </xf>
    <xf numFmtId="166" fontId="3" fillId="2" borderId="1" xfId="2" applyNumberFormat="1" applyFont="1" applyFill="1" applyBorder="1" applyAlignment="1">
      <alignment horizontal="justify" vertical="center" wrapText="1"/>
    </xf>
    <xf numFmtId="43" fontId="2" fillId="2" borderId="1" xfId="2" applyNumberFormat="1" applyFont="1" applyFill="1" applyBorder="1" applyAlignment="1">
      <alignment vertical="center" wrapText="1"/>
    </xf>
    <xf numFmtId="0" fontId="0" fillId="5" borderId="0" xfId="0" applyFill="1"/>
    <xf numFmtId="2" fontId="3" fillId="2" borderId="1" xfId="2" applyNumberFormat="1" applyFont="1" applyFill="1" applyBorder="1" applyAlignment="1">
      <alignment horizontal="center" vertical="center" wrapText="1"/>
    </xf>
    <xf numFmtId="0" fontId="18" fillId="3" borderId="0" xfId="0" applyFont="1" applyFill="1"/>
    <xf numFmtId="2" fontId="10" fillId="0" borderId="0" xfId="0" applyNumberFormat="1" applyFont="1"/>
    <xf numFmtId="1" fontId="3" fillId="2" borderId="1" xfId="1" quotePrefix="1" applyNumberFormat="1" applyFont="1" applyFill="1" applyBorder="1" applyAlignment="1">
      <alignment horizontal="left" vertical="center" wrapText="1"/>
    </xf>
    <xf numFmtId="43" fontId="17" fillId="2" borderId="1" xfId="1" applyNumberFormat="1" applyFont="1" applyFill="1" applyBorder="1" applyAlignment="1">
      <alignment horizontal="justify" vertical="center" wrapText="1"/>
    </xf>
    <xf numFmtId="0" fontId="17" fillId="2" borderId="1" xfId="0"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3" fillId="2" borderId="1" xfId="0" applyNumberFormat="1" applyFont="1" applyFill="1" applyBorder="1" applyAlignment="1">
      <alignment horizontal="left" vertical="center" wrapText="1"/>
    </xf>
    <xf numFmtId="43" fontId="3" fillId="2" borderId="1" xfId="1" applyNumberFormat="1" applyFont="1" applyFill="1" applyBorder="1" applyAlignment="1">
      <alignment horizontal="left" vertical="center" wrapText="1"/>
    </xf>
    <xf numFmtId="0" fontId="0" fillId="6" borderId="0" xfId="0" applyFill="1"/>
    <xf numFmtId="43" fontId="8" fillId="2" borderId="1" xfId="0" applyNumberFormat="1" applyFont="1" applyFill="1" applyBorder="1" applyAlignment="1">
      <alignment vertical="center"/>
    </xf>
    <xf numFmtId="0" fontId="0" fillId="7" borderId="0" xfId="0" applyFill="1"/>
    <xf numFmtId="0" fontId="2" fillId="2" borderId="1" xfId="0" applyFont="1" applyFill="1" applyBorder="1" applyAlignment="1">
      <alignment horizontal="center" vertical="center" wrapText="1"/>
    </xf>
    <xf numFmtId="0" fontId="10" fillId="5" borderId="0" xfId="0" applyFont="1" applyFill="1"/>
    <xf numFmtId="0" fontId="5" fillId="8" borderId="0" xfId="0" applyFont="1" applyFill="1"/>
    <xf numFmtId="0" fontId="3" fillId="2" borderId="1" xfId="0" applyFont="1" applyFill="1" applyBorder="1" applyAlignment="1">
      <alignment horizontal="left" vertical="center" wrapText="1"/>
    </xf>
    <xf numFmtId="0" fontId="13" fillId="5" borderId="0" xfId="0" applyFont="1" applyFill="1"/>
    <xf numFmtId="0" fontId="13" fillId="3" borderId="0" xfId="0" applyFont="1" applyFill="1"/>
    <xf numFmtId="0" fontId="5" fillId="7" borderId="0" xfId="0" applyFont="1" applyFill="1"/>
    <xf numFmtId="0" fontId="3" fillId="3" borderId="0" xfId="0" applyFont="1" applyFill="1"/>
    <xf numFmtId="0" fontId="3" fillId="3" borderId="0" xfId="0" applyFont="1" applyFill="1" applyAlignment="1">
      <alignment vertical="center"/>
    </xf>
    <xf numFmtId="0" fontId="3" fillId="9" borderId="0" xfId="0" applyFont="1" applyFill="1"/>
    <xf numFmtId="0" fontId="19" fillId="3" borderId="0" xfId="0" applyFont="1" applyFill="1"/>
    <xf numFmtId="0" fontId="19" fillId="0" borderId="0" xfId="0" applyFont="1"/>
    <xf numFmtId="0" fontId="2" fillId="3" borderId="0" xfId="0" applyFont="1" applyFill="1"/>
    <xf numFmtId="0" fontId="20" fillId="2" borderId="1" xfId="0" applyFont="1" applyFill="1" applyBorder="1" applyAlignment="1">
      <alignment horizontal="center" vertical="center"/>
    </xf>
    <xf numFmtId="0" fontId="0" fillId="3" borderId="1" xfId="0" applyFill="1" applyBorder="1"/>
    <xf numFmtId="0" fontId="22" fillId="5" borderId="0" xfId="0" applyFont="1" applyFill="1" applyAlignment="1">
      <alignment vertical="center"/>
    </xf>
    <xf numFmtId="0" fontId="22" fillId="6" borderId="0" xfId="0" applyFont="1" applyFill="1"/>
    <xf numFmtId="0" fontId="22" fillId="10" borderId="0" xfId="0" applyFont="1" applyFill="1"/>
    <xf numFmtId="0" fontId="0" fillId="7" borderId="1" xfId="0" applyFill="1" applyBorder="1"/>
    <xf numFmtId="0" fontId="11" fillId="7" borderId="0" xfId="0" applyFont="1" applyFill="1"/>
    <xf numFmtId="0" fontId="22" fillId="7" borderId="0" xfId="0" applyFont="1" applyFill="1"/>
    <xf numFmtId="0" fontId="23" fillId="7" borderId="1" xfId="0" applyFont="1" applyFill="1" applyBorder="1"/>
    <xf numFmtId="0" fontId="23" fillId="7" borderId="0" xfId="0" applyFont="1" applyFill="1"/>
    <xf numFmtId="0" fontId="24" fillId="8" borderId="0" xfId="0" applyFont="1" applyFill="1"/>
    <xf numFmtId="0" fontId="0" fillId="10" borderId="0" xfId="0" applyFill="1"/>
    <xf numFmtId="0" fontId="0" fillId="9" borderId="0" xfId="0" applyFill="1"/>
    <xf numFmtId="0" fontId="0" fillId="7" borderId="0" xfId="0" applyFill="1" applyAlignment="1">
      <alignment vertical="center"/>
    </xf>
    <xf numFmtId="0" fontId="22" fillId="5" borderId="0" xfId="0" applyFont="1" applyFill="1"/>
    <xf numFmtId="0" fontId="11" fillId="6" borderId="0" xfId="0" applyFont="1" applyFill="1"/>
    <xf numFmtId="0" fontId="22" fillId="3" borderId="0" xfId="0" applyFont="1" applyFill="1"/>
    <xf numFmtId="0" fontId="25" fillId="3" borderId="0" xfId="0" applyFont="1" applyFill="1" applyAlignment="1">
      <alignment vertical="center"/>
    </xf>
    <xf numFmtId="0" fontId="23" fillId="3" borderId="0" xfId="0" applyFont="1" applyFill="1"/>
    <xf numFmtId="43" fontId="20" fillId="2" borderId="1" xfId="0" applyNumberFormat="1" applyFont="1" applyFill="1" applyBorder="1" applyAlignment="1">
      <alignment horizontal="center" vertical="center"/>
    </xf>
    <xf numFmtId="0" fontId="10" fillId="4" borderId="0" xfId="0" applyFont="1" applyFill="1"/>
    <xf numFmtId="0" fontId="11" fillId="5" borderId="0" xfId="0" applyFont="1" applyFill="1"/>
    <xf numFmtId="0" fontId="0" fillId="8" borderId="0" xfId="0" applyFill="1"/>
    <xf numFmtId="0" fontId="4" fillId="7" borderId="0" xfId="0" applyFont="1" applyFill="1"/>
    <xf numFmtId="1" fontId="3" fillId="2" borderId="1" xfId="1" applyNumberFormat="1" applyFont="1" applyFill="1" applyBorder="1" applyAlignment="1">
      <alignment horizontal="left" vertical="center" wrapText="1"/>
    </xf>
    <xf numFmtId="0" fontId="26" fillId="3" borderId="0" xfId="0" applyFont="1" applyFill="1"/>
    <xf numFmtId="165" fontId="8" fillId="2" borderId="1" xfId="0" applyNumberFormat="1" applyFont="1" applyFill="1" applyBorder="1" applyAlignment="1">
      <alignment vertical="center"/>
    </xf>
    <xf numFmtId="0" fontId="27" fillId="7" borderId="0" xfId="0" applyFont="1" applyFill="1"/>
    <xf numFmtId="0" fontId="0" fillId="2" borderId="0" xfId="0" applyFill="1"/>
    <xf numFmtId="0" fontId="27" fillId="2" borderId="0" xfId="0" applyFont="1" applyFill="1"/>
    <xf numFmtId="0" fontId="28" fillId="11" borderId="0" xfId="0" applyFont="1" applyFill="1"/>
    <xf numFmtId="43" fontId="28" fillId="11" borderId="0" xfId="0" applyNumberFormat="1" applyFont="1" applyFill="1"/>
    <xf numFmtId="0" fontId="15" fillId="2" borderId="0" xfId="0" applyFont="1" applyFill="1"/>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3" fillId="3" borderId="0" xfId="0" quotePrefix="1" applyFont="1" applyFill="1" applyAlignment="1">
      <alignment horizontal="justify" vertical="center" wrapText="1"/>
    </xf>
    <xf numFmtId="43" fontId="4" fillId="2" borderId="1" xfId="0" applyNumberFormat="1" applyFont="1" applyFill="1" applyBorder="1" applyAlignment="1">
      <alignment vertical="center"/>
    </xf>
    <xf numFmtId="165"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2" fillId="2" borderId="1" xfId="0" applyFont="1" applyFill="1" applyBorder="1" applyAlignment="1">
      <alignment vertical="center" wrapText="1"/>
    </xf>
    <xf numFmtId="0" fontId="29" fillId="3" borderId="0" xfId="0" applyFont="1" applyFill="1" applyAlignment="1">
      <alignment vertical="center"/>
    </xf>
    <xf numFmtId="166" fontId="3" fillId="2" borderId="1" xfId="0" applyNumberFormat="1" applyFont="1" applyFill="1" applyBorder="1" applyAlignment="1">
      <alignment horizontal="left" vertical="center" wrapText="1"/>
    </xf>
    <xf numFmtId="2" fontId="20" fillId="2" borderId="1" xfId="0" applyNumberFormat="1" applyFont="1" applyFill="1" applyBorder="1" applyAlignment="1">
      <alignment horizontal="center" vertical="center"/>
    </xf>
    <xf numFmtId="2" fontId="3" fillId="2" borderId="1" xfId="0" applyNumberFormat="1" applyFont="1" applyFill="1" applyBorder="1" applyAlignment="1">
      <alignment vertical="center"/>
    </xf>
    <xf numFmtId="10" fontId="8" fillId="2" borderId="1" xfId="0" applyNumberFormat="1" applyFont="1" applyFill="1" applyBorder="1" applyAlignment="1">
      <alignment vertical="center"/>
    </xf>
    <xf numFmtId="43" fontId="3" fillId="2" borderId="1" xfId="5" applyNumberFormat="1" applyFont="1" applyFill="1" applyBorder="1" applyAlignment="1">
      <alignment horizontal="left" vertical="center" wrapText="1"/>
    </xf>
    <xf numFmtId="0" fontId="4" fillId="2" borderId="0" xfId="0" applyFont="1" applyFill="1" applyAlignment="1">
      <alignment vertical="center" wrapText="1"/>
    </xf>
    <xf numFmtId="43" fontId="9" fillId="2" borderId="0" xfId="0" applyNumberFormat="1" applyFont="1" applyFill="1"/>
    <xf numFmtId="164" fontId="4" fillId="2" borderId="0" xfId="0" applyNumberFormat="1" applyFont="1" applyFill="1"/>
    <xf numFmtId="43" fontId="4" fillId="2" borderId="0" xfId="0" applyNumberFormat="1" applyFont="1" applyFill="1"/>
    <xf numFmtId="43" fontId="5" fillId="2" borderId="0" xfId="0" applyNumberFormat="1" applyFont="1" applyFill="1"/>
    <xf numFmtId="10" fontId="4" fillId="2" borderId="0" xfId="0" applyNumberFormat="1" applyFont="1" applyFill="1"/>
    <xf numFmtId="165" fontId="4" fillId="2" borderId="0" xfId="0" applyNumberFormat="1" applyFont="1" applyFill="1"/>
    <xf numFmtId="0" fontId="4" fillId="2" borderId="0" xfId="0" applyFont="1" applyFill="1" applyAlignment="1">
      <alignment horizontal="center" wrapText="1"/>
    </xf>
    <xf numFmtId="0" fontId="4" fillId="2" borderId="0" xfId="0" applyFont="1" applyFill="1" applyAlignment="1">
      <alignment horizontal="center" vertical="center"/>
    </xf>
    <xf numFmtId="0" fontId="5" fillId="2" borderId="1" xfId="0" applyFont="1" applyFill="1" applyBorder="1" applyAlignment="1">
      <alignment horizontal="center" vertical="center" wrapText="1"/>
    </xf>
    <xf numFmtId="0" fontId="10" fillId="2" borderId="0" xfId="0" applyFont="1" applyFill="1"/>
    <xf numFmtId="0" fontId="7" fillId="2" borderId="0" xfId="1" applyFont="1" applyFill="1" applyAlignment="1">
      <alignment vertical="center" wrapText="1"/>
    </xf>
    <xf numFmtId="0" fontId="7" fillId="2" borderId="0" xfId="1" applyFont="1" applyFill="1" applyAlignment="1">
      <alignment horizontal="center" vertic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49" fontId="2" fillId="2" borderId="0" xfId="0" applyNumberFormat="1" applyFont="1" applyFill="1" applyAlignment="1">
      <alignment horizontal="left" wrapText="1"/>
    </xf>
    <xf numFmtId="0" fontId="2" fillId="2" borderId="1" xfId="0" applyFont="1" applyFill="1" applyBorder="1" applyAlignment="1">
      <alignment horizontal="left" vertical="center" wrapText="1"/>
    </xf>
    <xf numFmtId="0" fontId="3" fillId="2" borderId="0" xfId="0" applyFont="1" applyFill="1" applyAlignment="1">
      <alignment horizontal="left" wrapText="1"/>
    </xf>
    <xf numFmtId="0" fontId="33" fillId="2" borderId="0" xfId="1" applyFont="1" applyFill="1" applyAlignment="1">
      <alignment horizontal="center" vertical="center"/>
    </xf>
    <xf numFmtId="0" fontId="33" fillId="2" borderId="0" xfId="1" applyFont="1" applyFill="1" applyAlignment="1">
      <alignment horizontal="justify" vertical="center" wrapText="1"/>
    </xf>
    <xf numFmtId="0" fontId="33" fillId="2" borderId="0" xfId="1" applyFont="1" applyFill="1" applyAlignment="1">
      <alignment horizontal="center" vertical="center" wrapText="1"/>
    </xf>
    <xf numFmtId="43" fontId="33" fillId="2" borderId="0" xfId="1" applyNumberFormat="1" applyFont="1" applyFill="1" applyAlignment="1">
      <alignment vertical="center"/>
    </xf>
    <xf numFmtId="164" fontId="34" fillId="2" borderId="0" xfId="1" applyNumberFormat="1" applyFont="1" applyFill="1" applyAlignment="1">
      <alignment horizontal="center" vertical="center"/>
    </xf>
    <xf numFmtId="43" fontId="33" fillId="2" borderId="0" xfId="1" applyNumberFormat="1" applyFont="1" applyFill="1" applyAlignment="1">
      <alignment horizontal="center" vertical="center"/>
    </xf>
    <xf numFmtId="43" fontId="34" fillId="2" borderId="0" xfId="1" applyNumberFormat="1" applyFont="1" applyFill="1" applyAlignment="1">
      <alignment horizontal="center" vertical="center"/>
    </xf>
    <xf numFmtId="10" fontId="33" fillId="2" borderId="0" xfId="1" applyNumberFormat="1" applyFont="1" applyFill="1" applyAlignment="1">
      <alignment horizontal="center" vertical="center"/>
    </xf>
    <xf numFmtId="165" fontId="33" fillId="2" borderId="0" xfId="1" applyNumberFormat="1" applyFont="1" applyFill="1" applyAlignment="1">
      <alignment horizontal="center" vertical="center"/>
    </xf>
    <xf numFmtId="0" fontId="35" fillId="3" borderId="0" xfId="0" applyFont="1" applyFill="1"/>
    <xf numFmtId="43" fontId="34" fillId="2" borderId="1" xfId="1" applyNumberFormat="1" applyFont="1" applyFill="1" applyBorder="1" applyAlignment="1">
      <alignment vertical="center" wrapText="1"/>
    </xf>
    <xf numFmtId="43" fontId="33" fillId="2" borderId="1" xfId="1" applyNumberFormat="1" applyFont="1" applyFill="1" applyBorder="1" applyAlignment="1">
      <alignment vertical="center" wrapText="1"/>
    </xf>
    <xf numFmtId="0" fontId="33" fillId="2" borderId="1" xfId="1" applyFont="1" applyFill="1" applyBorder="1" applyAlignment="1">
      <alignment vertical="center" wrapText="1"/>
    </xf>
    <xf numFmtId="43" fontId="34" fillId="2" borderId="1" xfId="1" applyNumberFormat="1" applyFont="1" applyFill="1" applyBorder="1" applyAlignment="1">
      <alignment horizontal="center" vertical="center" wrapText="1"/>
    </xf>
    <xf numFmtId="167" fontId="34" fillId="2" borderId="1" xfId="1" applyNumberFormat="1" applyFont="1" applyFill="1" applyBorder="1" applyAlignment="1">
      <alignment horizontal="center" vertical="center" wrapText="1"/>
    </xf>
    <xf numFmtId="164" fontId="34" fillId="2" borderId="1" xfId="1" applyNumberFormat="1" applyFont="1" applyFill="1" applyBorder="1" applyAlignment="1">
      <alignment horizontal="center" vertical="center" wrapText="1"/>
    </xf>
    <xf numFmtId="10" fontId="34" fillId="2" borderId="1" xfId="1" applyNumberFormat="1" applyFont="1" applyFill="1" applyBorder="1" applyAlignment="1">
      <alignment horizontal="center" vertical="center" wrapText="1"/>
    </xf>
    <xf numFmtId="165" fontId="34" fillId="2" borderId="1" xfId="1" applyNumberFormat="1" applyFont="1" applyFill="1" applyBorder="1" applyAlignment="1">
      <alignment horizontal="center" vertical="center" wrapText="1"/>
    </xf>
    <xf numFmtId="167" fontId="34" fillId="2" borderId="1" xfId="1" applyNumberFormat="1" applyFont="1" applyFill="1" applyBorder="1" applyAlignment="1">
      <alignment horizontal="left" vertical="center" wrapText="1"/>
    </xf>
    <xf numFmtId="0" fontId="35" fillId="2" borderId="1" xfId="0" applyFont="1" applyFill="1" applyBorder="1" applyAlignment="1">
      <alignment horizontal="center" vertical="center" wrapText="1"/>
    </xf>
    <xf numFmtId="167" fontId="33" fillId="2" borderId="1" xfId="1" applyNumberFormat="1" applyFont="1" applyFill="1" applyBorder="1" applyAlignment="1">
      <alignment horizontal="center" vertical="center" wrapText="1"/>
    </xf>
    <xf numFmtId="166" fontId="33" fillId="2" borderId="1" xfId="1" applyNumberFormat="1" applyFont="1" applyFill="1" applyBorder="1" applyAlignment="1">
      <alignment horizontal="center" vertical="center" wrapText="1"/>
    </xf>
    <xf numFmtId="168" fontId="33" fillId="2" borderId="1" xfId="1" applyNumberFormat="1" applyFont="1" applyFill="1" applyBorder="1" applyAlignment="1">
      <alignment horizontal="center" vertical="center" wrapText="1"/>
    </xf>
    <xf numFmtId="164" fontId="33" fillId="2" borderId="1" xfId="1" applyNumberFormat="1" applyFont="1" applyFill="1" applyBorder="1" applyAlignment="1">
      <alignment vertical="center" wrapText="1"/>
    </xf>
    <xf numFmtId="43" fontId="33" fillId="2" borderId="1" xfId="1" applyNumberFormat="1" applyFont="1" applyFill="1" applyBorder="1" applyAlignment="1">
      <alignment horizontal="center" vertical="center" wrapText="1"/>
    </xf>
    <xf numFmtId="10" fontId="33" fillId="2" borderId="1" xfId="1" applyNumberFormat="1" applyFont="1" applyFill="1" applyBorder="1" applyAlignment="1">
      <alignment horizontal="center" vertical="center" wrapText="1"/>
    </xf>
    <xf numFmtId="165" fontId="33" fillId="2" borderId="1" xfId="1" applyNumberFormat="1" applyFont="1" applyFill="1" applyBorder="1" applyAlignment="1">
      <alignment horizontal="center" vertical="center" wrapText="1"/>
    </xf>
    <xf numFmtId="49" fontId="33" fillId="2" borderId="1" xfId="1" applyNumberFormat="1" applyFont="1" applyFill="1" applyBorder="1" applyAlignment="1">
      <alignment horizontal="left" vertical="center" wrapText="1"/>
    </xf>
    <xf numFmtId="0" fontId="34" fillId="2" borderId="1" xfId="1" applyFont="1" applyFill="1" applyBorder="1" applyAlignment="1">
      <alignment horizontal="center" vertical="center" wrapText="1"/>
    </xf>
    <xf numFmtId="0" fontId="33" fillId="2" borderId="1" xfId="0" applyFont="1" applyFill="1" applyBorder="1" applyAlignment="1">
      <alignment horizontal="center" vertical="center" wrapText="1"/>
    </xf>
    <xf numFmtId="168" fontId="33" fillId="3" borderId="3" xfId="1" applyNumberFormat="1" applyFont="1" applyFill="1" applyBorder="1" applyAlignment="1">
      <alignment horizontal="center" vertical="center" wrapText="1"/>
    </xf>
    <xf numFmtId="43" fontId="33" fillId="3" borderId="0" xfId="0" applyNumberFormat="1" applyFont="1" applyFill="1"/>
    <xf numFmtId="168" fontId="33" fillId="3" borderId="0" xfId="1" applyNumberFormat="1" applyFont="1" applyFill="1" applyAlignment="1">
      <alignment horizontal="center" vertical="center" wrapText="1"/>
    </xf>
    <xf numFmtId="166" fontId="33" fillId="2" borderId="1" xfId="1" applyNumberFormat="1" applyFont="1" applyFill="1" applyBorder="1" applyAlignment="1">
      <alignment horizontal="left" vertical="center" wrapText="1"/>
    </xf>
    <xf numFmtId="166" fontId="36" fillId="2" borderId="1" xfId="1" applyNumberFormat="1" applyFont="1" applyFill="1" applyBorder="1" applyAlignment="1">
      <alignment horizontal="left" vertical="center" wrapText="1"/>
    </xf>
    <xf numFmtId="166" fontId="34" fillId="2" borderId="1" xfId="1" applyNumberFormat="1" applyFont="1" applyFill="1" applyBorder="1" applyAlignment="1">
      <alignment horizontal="left" vertical="center" wrapText="1"/>
    </xf>
    <xf numFmtId="168" fontId="34" fillId="2" borderId="1" xfId="1" applyNumberFormat="1" applyFont="1" applyFill="1" applyBorder="1" applyAlignment="1">
      <alignment horizontal="center" vertical="center" wrapText="1"/>
    </xf>
    <xf numFmtId="49" fontId="34" fillId="2" borderId="1" xfId="1" applyNumberFormat="1" applyFont="1" applyFill="1" applyBorder="1" applyAlignment="1">
      <alignment horizontal="left" vertical="center" wrapText="1"/>
    </xf>
    <xf numFmtId="0" fontId="34" fillId="2" borderId="1" xfId="0" applyFont="1" applyFill="1" applyBorder="1" applyAlignment="1">
      <alignment horizontal="center" vertical="center" wrapText="1"/>
    </xf>
    <xf numFmtId="168" fontId="34" fillId="3" borderId="0" xfId="1" applyNumberFormat="1" applyFont="1" applyFill="1" applyAlignment="1">
      <alignment horizontal="center" vertical="center" wrapText="1"/>
    </xf>
    <xf numFmtId="43" fontId="34" fillId="3" borderId="0" xfId="0" applyNumberFormat="1" applyFont="1" applyFill="1"/>
    <xf numFmtId="166" fontId="34" fillId="2" borderId="1" xfId="1" applyNumberFormat="1" applyFont="1" applyFill="1" applyBorder="1" applyAlignment="1">
      <alignment horizontal="justify" vertical="center" wrapText="1"/>
    </xf>
    <xf numFmtId="43" fontId="33" fillId="2" borderId="1" xfId="1" applyNumberFormat="1" applyFont="1" applyFill="1" applyBorder="1" applyAlignment="1">
      <alignment horizontal="right" vertical="center" wrapText="1"/>
    </xf>
    <xf numFmtId="49" fontId="34" fillId="2" borderId="1" xfId="2" applyNumberFormat="1" applyFont="1" applyFill="1" applyBorder="1" applyAlignment="1">
      <alignment horizontal="left" vertical="center" wrapText="1"/>
    </xf>
    <xf numFmtId="0" fontId="35" fillId="2" borderId="1" xfId="0" applyFont="1" applyFill="1" applyBorder="1" applyAlignment="1">
      <alignment vertical="center"/>
    </xf>
    <xf numFmtId="0" fontId="35" fillId="2" borderId="1" xfId="0" applyFont="1" applyFill="1" applyBorder="1" applyAlignment="1">
      <alignment vertical="center" wrapText="1"/>
    </xf>
    <xf numFmtId="43" fontId="34" fillId="3" borderId="0" xfId="0" applyNumberFormat="1" applyFont="1" applyFill="1" applyAlignment="1">
      <alignment vertical="center"/>
    </xf>
    <xf numFmtId="43" fontId="34" fillId="2" borderId="1" xfId="0" applyNumberFormat="1" applyFont="1" applyFill="1" applyBorder="1" applyAlignment="1">
      <alignment horizontal="center" vertical="center"/>
    </xf>
    <xf numFmtId="43" fontId="34" fillId="2" borderId="1" xfId="2" applyNumberFormat="1" applyFont="1" applyFill="1" applyBorder="1" applyAlignment="1">
      <alignment horizontal="center" vertical="center" wrapText="1"/>
    </xf>
    <xf numFmtId="2" fontId="34" fillId="2" borderId="1" xfId="3" applyNumberFormat="1" applyFont="1" applyFill="1" applyBorder="1" applyAlignment="1">
      <alignment horizontal="center" vertical="center" wrapText="1"/>
    </xf>
    <xf numFmtId="168" fontId="34" fillId="4" borderId="0" xfId="1" applyNumberFormat="1" applyFont="1" applyFill="1" applyAlignment="1">
      <alignment horizontal="center" vertical="center" wrapText="1"/>
    </xf>
    <xf numFmtId="43" fontId="34" fillId="4" borderId="0" xfId="0" applyNumberFormat="1" applyFont="1" applyFill="1"/>
    <xf numFmtId="0" fontId="35" fillId="2" borderId="1" xfId="0" applyFont="1" applyFill="1" applyBorder="1" applyAlignment="1">
      <alignment horizontal="center" vertical="center"/>
    </xf>
    <xf numFmtId="2" fontId="34" fillId="2" borderId="1" xfId="2" quotePrefix="1" applyNumberFormat="1" applyFont="1" applyFill="1" applyBorder="1" applyAlignment="1">
      <alignment horizontal="left" vertical="center" wrapText="1"/>
    </xf>
    <xf numFmtId="0" fontId="34" fillId="2" borderId="1" xfId="0" applyFont="1" applyFill="1" applyBorder="1" applyAlignment="1">
      <alignment horizontal="center" vertical="center"/>
    </xf>
    <xf numFmtId="166" fontId="34" fillId="2" borderId="1" xfId="0" applyNumberFormat="1" applyFont="1" applyFill="1" applyBorder="1" applyAlignment="1">
      <alignment horizontal="justify" vertical="center" wrapText="1"/>
    </xf>
    <xf numFmtId="43" fontId="34" fillId="2" borderId="1" xfId="4" applyNumberFormat="1" applyFont="1" applyFill="1" applyBorder="1" applyAlignment="1">
      <alignment horizontal="center" vertical="center" wrapText="1"/>
    </xf>
    <xf numFmtId="43" fontId="34" fillId="2" borderId="1" xfId="0" applyNumberFormat="1" applyFont="1" applyFill="1" applyBorder="1" applyAlignment="1">
      <alignment vertical="center"/>
    </xf>
    <xf numFmtId="43" fontId="34" fillId="2" borderId="1" xfId="0" applyNumberFormat="1" applyFont="1" applyFill="1" applyBorder="1" applyAlignment="1">
      <alignment vertical="center" shrinkToFit="1"/>
    </xf>
    <xf numFmtId="43" fontId="34" fillId="2" borderId="1" xfId="0" applyNumberFormat="1" applyFont="1" applyFill="1" applyBorder="1" applyAlignment="1">
      <alignment horizontal="center" vertical="center" wrapText="1"/>
    </xf>
    <xf numFmtId="0" fontId="34" fillId="2" borderId="1" xfId="0" quotePrefix="1" applyFont="1" applyFill="1" applyBorder="1" applyAlignment="1">
      <alignment horizontal="left" vertical="center" wrapText="1"/>
    </xf>
    <xf numFmtId="0" fontId="37" fillId="3" borderId="0" xfId="0" applyFont="1" applyFill="1" applyAlignment="1">
      <alignment horizontal="center" vertical="center" wrapText="1"/>
    </xf>
    <xf numFmtId="0" fontId="33" fillId="2" borderId="1" xfId="0" applyFont="1" applyFill="1" applyBorder="1" applyAlignment="1">
      <alignment horizontal="center" vertical="center"/>
    </xf>
    <xf numFmtId="166" fontId="33" fillId="2" borderId="1" xfId="0" applyNumberFormat="1" applyFont="1" applyFill="1" applyBorder="1" applyAlignment="1">
      <alignment horizontal="justify" vertical="center" wrapText="1"/>
    </xf>
    <xf numFmtId="10" fontId="33" fillId="2" borderId="1" xfId="1" applyNumberFormat="1" applyFont="1" applyFill="1" applyBorder="1" applyAlignment="1">
      <alignment vertical="center" wrapText="1"/>
    </xf>
    <xf numFmtId="165" fontId="33" fillId="2" borderId="1" xfId="1" applyNumberFormat="1" applyFont="1" applyFill="1" applyBorder="1" applyAlignment="1">
      <alignment vertical="center" wrapText="1"/>
    </xf>
    <xf numFmtId="0" fontId="33" fillId="2" borderId="1" xfId="0" quotePrefix="1" applyFont="1" applyFill="1" applyBorder="1" applyAlignment="1">
      <alignment horizontal="left" vertical="center" wrapText="1"/>
    </xf>
    <xf numFmtId="43" fontId="33" fillId="2" borderId="1" xfId="0" applyNumberFormat="1" applyFont="1" applyFill="1" applyBorder="1" applyAlignment="1">
      <alignment horizontal="center" vertical="center" wrapText="1"/>
    </xf>
    <xf numFmtId="0" fontId="33" fillId="3" borderId="0" xfId="0" applyFont="1" applyFill="1"/>
    <xf numFmtId="0" fontId="36" fillId="2" borderId="1" xfId="0" applyFont="1" applyFill="1" applyBorder="1" applyAlignment="1">
      <alignment horizontal="center" vertical="center"/>
    </xf>
    <xf numFmtId="166" fontId="36" fillId="2" borderId="1" xfId="0" applyNumberFormat="1" applyFont="1" applyFill="1" applyBorder="1" applyAlignment="1">
      <alignment horizontal="justify" vertical="center" wrapText="1"/>
    </xf>
    <xf numFmtId="2" fontId="36" fillId="2" borderId="1" xfId="0" applyNumberFormat="1" applyFont="1" applyFill="1" applyBorder="1" applyAlignment="1">
      <alignment horizontal="justify" vertical="center" wrapText="1"/>
    </xf>
    <xf numFmtId="43" fontId="36" fillId="2" borderId="1" xfId="1" applyNumberFormat="1" applyFont="1" applyFill="1" applyBorder="1" applyAlignment="1">
      <alignment vertical="center" wrapText="1"/>
    </xf>
    <xf numFmtId="43" fontId="36" fillId="2" borderId="1" xfId="1" applyNumberFormat="1" applyFont="1" applyFill="1" applyBorder="1" applyAlignment="1">
      <alignment horizontal="right" vertical="center" wrapText="1"/>
    </xf>
    <xf numFmtId="10" fontId="36" fillId="2" borderId="1" xfId="1" applyNumberFormat="1" applyFont="1" applyFill="1" applyBorder="1" applyAlignment="1">
      <alignment horizontal="center" vertical="center" wrapText="1"/>
    </xf>
    <xf numFmtId="165" fontId="36" fillId="2" borderId="1" xfId="1" applyNumberFormat="1" applyFont="1" applyFill="1" applyBorder="1" applyAlignment="1">
      <alignment horizontal="center" vertical="center" wrapText="1"/>
    </xf>
    <xf numFmtId="43" fontId="36" fillId="2" borderId="1" xfId="1" applyNumberFormat="1" applyFont="1" applyFill="1" applyBorder="1" applyAlignment="1">
      <alignment horizontal="center" vertical="center" wrapText="1"/>
    </xf>
    <xf numFmtId="0" fontId="36" fillId="2" borderId="1" xfId="0" quotePrefix="1" applyFont="1" applyFill="1" applyBorder="1" applyAlignment="1">
      <alignment horizontal="left" vertical="center" wrapText="1"/>
    </xf>
    <xf numFmtId="43" fontId="36" fillId="2" borderId="1" xfId="0"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3" borderId="0" xfId="0" applyFont="1" applyFill="1" applyAlignment="1">
      <alignment wrapText="1"/>
    </xf>
    <xf numFmtId="43" fontId="36" fillId="2" borderId="0" xfId="0" applyNumberFormat="1" applyFont="1" applyFill="1"/>
    <xf numFmtId="1" fontId="33" fillId="2" borderId="1" xfId="1" applyNumberFormat="1" applyFont="1" applyFill="1" applyBorder="1" applyAlignment="1">
      <alignment horizontal="center" vertical="center" wrapText="1"/>
    </xf>
    <xf numFmtId="166" fontId="33" fillId="2" borderId="1" xfId="1" applyNumberFormat="1" applyFont="1" applyFill="1" applyBorder="1" applyAlignment="1">
      <alignment horizontal="justify" vertical="center" wrapText="1"/>
    </xf>
    <xf numFmtId="1" fontId="34" fillId="2" borderId="1" xfId="1" applyNumberFormat="1" applyFont="1" applyFill="1" applyBorder="1" applyAlignment="1">
      <alignment horizontal="center" vertical="center"/>
    </xf>
    <xf numFmtId="43" fontId="34" fillId="2" borderId="1" xfId="1" applyNumberFormat="1" applyFont="1" applyFill="1" applyBorder="1" applyAlignment="1">
      <alignment horizontal="right" vertical="center" wrapText="1"/>
    </xf>
    <xf numFmtId="11" fontId="34" fillId="2" borderId="1" xfId="0" applyNumberFormat="1" applyFont="1" applyFill="1" applyBorder="1" applyAlignment="1">
      <alignment horizontal="left" vertical="center" wrapText="1"/>
    </xf>
    <xf numFmtId="4" fontId="34" fillId="2" borderId="1" xfId="2" applyNumberFormat="1" applyFont="1" applyFill="1" applyBorder="1" applyAlignment="1">
      <alignment horizontal="center" vertical="center" wrapText="1"/>
    </xf>
    <xf numFmtId="166" fontId="38" fillId="2" borderId="1" xfId="1" applyNumberFormat="1" applyFont="1" applyFill="1" applyBorder="1" applyAlignment="1">
      <alignment horizontal="justify" vertical="center" wrapText="1"/>
    </xf>
    <xf numFmtId="166" fontId="34" fillId="2" borderId="1" xfId="1" applyNumberFormat="1" applyFont="1" applyFill="1" applyBorder="1" applyAlignment="1">
      <alignment horizontal="center" vertical="center" wrapText="1"/>
    </xf>
    <xf numFmtId="165" fontId="34" fillId="2" borderId="1" xfId="1" applyNumberFormat="1" applyFont="1" applyFill="1" applyBorder="1" applyAlignment="1">
      <alignment horizontal="right" vertical="center" wrapText="1"/>
    </xf>
    <xf numFmtId="165" fontId="34" fillId="2" borderId="1" xfId="1" applyNumberFormat="1" applyFont="1" applyFill="1" applyBorder="1" applyAlignment="1">
      <alignment vertical="center" wrapText="1"/>
    </xf>
    <xf numFmtId="11" fontId="34" fillId="2" borderId="1" xfId="1" applyNumberFormat="1" applyFont="1" applyFill="1" applyBorder="1" applyAlignment="1">
      <alignment horizontal="left" vertical="center" wrapText="1"/>
    </xf>
    <xf numFmtId="1" fontId="33" fillId="2" borderId="1" xfId="1" applyNumberFormat="1" applyFont="1" applyFill="1" applyBorder="1" applyAlignment="1">
      <alignment horizontal="center" vertical="center"/>
    </xf>
    <xf numFmtId="43" fontId="33" fillId="2" borderId="1" xfId="1" applyNumberFormat="1" applyFont="1" applyFill="1" applyBorder="1" applyAlignment="1">
      <alignment horizontal="justify" vertical="center" wrapText="1"/>
    </xf>
    <xf numFmtId="43" fontId="33" fillId="2" borderId="1" xfId="0" applyNumberFormat="1" applyFont="1" applyFill="1" applyBorder="1" applyAlignment="1">
      <alignment vertical="center"/>
    </xf>
    <xf numFmtId="165" fontId="33" fillId="2" borderId="1" xfId="1" applyNumberFormat="1" applyFont="1" applyFill="1" applyBorder="1" applyAlignment="1">
      <alignment horizontal="right" vertical="center" wrapText="1"/>
    </xf>
    <xf numFmtId="43" fontId="34" fillId="2" borderId="1" xfId="1" applyNumberFormat="1" applyFont="1" applyFill="1" applyBorder="1" applyAlignment="1">
      <alignment horizontal="justify" vertical="center" wrapText="1"/>
    </xf>
    <xf numFmtId="165" fontId="34" fillId="2" borderId="1" xfId="0" applyNumberFormat="1" applyFont="1" applyFill="1" applyBorder="1" applyAlignment="1">
      <alignment vertical="center"/>
    </xf>
    <xf numFmtId="11" fontId="34" fillId="2" borderId="1" xfId="2" quotePrefix="1" applyNumberFormat="1" applyFont="1" applyFill="1" applyBorder="1" applyAlignment="1">
      <alignment horizontal="left" vertical="center" wrapText="1"/>
    </xf>
    <xf numFmtId="0" fontId="34" fillId="2" borderId="1" xfId="0" applyFont="1" applyFill="1" applyBorder="1" applyAlignment="1">
      <alignment vertical="center"/>
    </xf>
    <xf numFmtId="49" fontId="34" fillId="2" borderId="1" xfId="2" quotePrefix="1" applyNumberFormat="1" applyFont="1" applyFill="1" applyBorder="1" applyAlignment="1">
      <alignment horizontal="left" vertical="center" wrapText="1"/>
    </xf>
    <xf numFmtId="0" fontId="34" fillId="3" borderId="0" xfId="0" applyFont="1" applyFill="1"/>
    <xf numFmtId="2" fontId="34" fillId="2" borderId="1" xfId="0" applyNumberFormat="1" applyFont="1" applyFill="1" applyBorder="1" applyAlignment="1">
      <alignment horizontal="center" vertical="center" wrapText="1"/>
    </xf>
    <xf numFmtId="49" fontId="34" fillId="2" borderId="1" xfId="2" applyNumberFormat="1" applyFont="1" applyFill="1" applyBorder="1" applyAlignment="1">
      <alignment horizontal="center" vertical="center" wrapText="1"/>
    </xf>
    <xf numFmtId="4" fontId="34" fillId="3" borderId="3" xfId="2" applyNumberFormat="1" applyFont="1" applyFill="1" applyBorder="1" applyAlignment="1">
      <alignment horizontal="center" vertical="center" wrapText="1"/>
    </xf>
    <xf numFmtId="0" fontId="39" fillId="0" borderId="0" xfId="0" applyFont="1"/>
    <xf numFmtId="2" fontId="34" fillId="2" borderId="1" xfId="0" applyNumberFormat="1" applyFont="1" applyFill="1" applyBorder="1" applyAlignment="1">
      <alignment horizontal="center" vertical="center"/>
    </xf>
    <xf numFmtId="2" fontId="34" fillId="2" borderId="1" xfId="1" applyNumberFormat="1" applyFont="1" applyFill="1" applyBorder="1" applyAlignment="1">
      <alignment horizontal="right" vertical="center" wrapText="1"/>
    </xf>
    <xf numFmtId="2" fontId="34" fillId="2" borderId="1" xfId="0" applyNumberFormat="1" applyFont="1" applyFill="1" applyBorder="1" applyAlignment="1">
      <alignment horizontal="right" vertical="center"/>
    </xf>
    <xf numFmtId="49" fontId="34" fillId="2" borderId="1" xfId="1" quotePrefix="1" applyNumberFormat="1" applyFont="1" applyFill="1" applyBorder="1" applyAlignment="1">
      <alignment horizontal="left" vertical="center" wrapText="1"/>
    </xf>
    <xf numFmtId="4" fontId="34" fillId="3" borderId="0" xfId="2" applyNumberFormat="1" applyFont="1" applyFill="1" applyAlignment="1">
      <alignment horizontal="center" vertical="center" wrapText="1"/>
    </xf>
    <xf numFmtId="2" fontId="34" fillId="3" borderId="0" xfId="3" applyNumberFormat="1" applyFont="1" applyFill="1" applyAlignment="1">
      <alignment horizontal="center" vertical="center" wrapText="1"/>
    </xf>
    <xf numFmtId="165" fontId="34" fillId="2" borderId="1" xfId="0" applyNumberFormat="1" applyFont="1" applyFill="1" applyBorder="1" applyAlignment="1">
      <alignment horizontal="center" vertical="center"/>
    </xf>
    <xf numFmtId="43" fontId="34" fillId="2" borderId="1" xfId="3" applyNumberFormat="1" applyFont="1" applyFill="1" applyBorder="1" applyAlignment="1">
      <alignment horizontal="center" vertical="center" wrapText="1"/>
    </xf>
    <xf numFmtId="43" fontId="34" fillId="2" borderId="1" xfId="0" applyNumberFormat="1" applyFont="1" applyFill="1" applyBorder="1" applyAlignment="1">
      <alignment horizontal="right" vertical="center"/>
    </xf>
    <xf numFmtId="0" fontId="7" fillId="3" borderId="3" xfId="5" applyFont="1" applyFill="1" applyBorder="1" applyAlignment="1">
      <alignment horizontal="center" vertical="center" wrapText="1"/>
    </xf>
    <xf numFmtId="0" fontId="35" fillId="4" borderId="0" xfId="0" applyFont="1" applyFill="1"/>
    <xf numFmtId="43" fontId="33" fillId="4" borderId="0" xfId="0" applyNumberFormat="1" applyFont="1" applyFill="1"/>
    <xf numFmtId="43" fontId="33" fillId="2" borderId="1" xfId="4" applyNumberFormat="1" applyFont="1" applyFill="1" applyBorder="1" applyAlignment="1">
      <alignment vertical="center" wrapText="1"/>
    </xf>
    <xf numFmtId="165" fontId="34" fillId="2" borderId="1" xfId="4" applyNumberFormat="1" applyFont="1" applyFill="1" applyBorder="1" applyAlignment="1">
      <alignment horizontal="center" vertical="center" wrapText="1"/>
    </xf>
    <xf numFmtId="49" fontId="34" fillId="2" borderId="1" xfId="4" applyNumberFormat="1" applyFont="1" applyFill="1" applyBorder="1" applyAlignment="1">
      <alignment horizontal="left" vertical="center" wrapText="1"/>
    </xf>
    <xf numFmtId="43" fontId="34" fillId="2" borderId="1" xfId="2" applyNumberFormat="1" applyFont="1" applyFill="1" applyBorder="1" applyAlignment="1">
      <alignment horizontal="center" vertical="center"/>
    </xf>
    <xf numFmtId="166" fontId="40" fillId="2" borderId="1" xfId="1" applyNumberFormat="1" applyFont="1" applyFill="1" applyBorder="1" applyAlignment="1">
      <alignment horizontal="justify" vertical="center" wrapText="1"/>
    </xf>
    <xf numFmtId="2" fontId="34" fillId="2" borderId="1" xfId="0" applyNumberFormat="1" applyFont="1" applyFill="1" applyBorder="1" applyAlignment="1">
      <alignment horizontal="justify" vertical="center" wrapText="1"/>
    </xf>
    <xf numFmtId="43" fontId="34" fillId="2" borderId="1" xfId="2" applyNumberFormat="1" applyFont="1" applyFill="1" applyBorder="1" applyAlignment="1">
      <alignment horizontal="right" vertical="center" wrapText="1"/>
    </xf>
    <xf numFmtId="43" fontId="34" fillId="2" borderId="1" xfId="2" quotePrefix="1" applyNumberFormat="1" applyFont="1" applyFill="1" applyBorder="1" applyAlignment="1">
      <alignment horizontal="left" vertical="center" wrapText="1"/>
    </xf>
    <xf numFmtId="166" fontId="34" fillId="2" borderId="1" xfId="2" applyNumberFormat="1" applyFont="1" applyFill="1" applyBorder="1" applyAlignment="1">
      <alignment horizontal="justify" vertical="center" wrapText="1"/>
    </xf>
    <xf numFmtId="166" fontId="33" fillId="2" borderId="1" xfId="4" applyNumberFormat="1" applyFont="1" applyFill="1" applyBorder="1" applyAlignment="1">
      <alignment horizontal="justify" vertical="center" wrapText="1"/>
    </xf>
    <xf numFmtId="2" fontId="33" fillId="2" borderId="1" xfId="0" applyNumberFormat="1" applyFont="1" applyFill="1" applyBorder="1" applyAlignment="1">
      <alignment horizontal="center" vertical="center" wrapText="1"/>
    </xf>
    <xf numFmtId="49" fontId="33" fillId="2" borderId="1" xfId="0" applyNumberFormat="1" applyFont="1" applyFill="1" applyBorder="1" applyAlignment="1">
      <alignment horizontal="left" vertical="center" wrapText="1"/>
    </xf>
    <xf numFmtId="43" fontId="33" fillId="2" borderId="1" xfId="0" applyNumberFormat="1" applyFont="1" applyFill="1" applyBorder="1" applyAlignment="1">
      <alignment horizontal="center" vertical="center"/>
    </xf>
    <xf numFmtId="11" fontId="34" fillId="2" borderId="1" xfId="2" applyNumberFormat="1" applyFont="1" applyFill="1" applyBorder="1" applyAlignment="1">
      <alignment horizontal="left" vertical="center" wrapText="1"/>
    </xf>
    <xf numFmtId="43" fontId="33" fillId="2" borderId="1" xfId="2" applyNumberFormat="1" applyFont="1" applyFill="1" applyBorder="1" applyAlignment="1">
      <alignment vertical="center" wrapText="1"/>
    </xf>
    <xf numFmtId="0" fontId="34" fillId="2" borderId="1" xfId="4" applyFont="1" applyFill="1" applyBorder="1" applyAlignment="1">
      <alignment horizontal="center" vertical="center" wrapText="1"/>
    </xf>
    <xf numFmtId="0" fontId="34" fillId="2" borderId="1" xfId="2" applyFont="1" applyFill="1" applyBorder="1" applyAlignment="1">
      <alignment horizontal="center" vertical="center" wrapText="1"/>
    </xf>
    <xf numFmtId="49" fontId="34" fillId="2" borderId="1" xfId="1" applyNumberFormat="1" applyFont="1" applyFill="1" applyBorder="1" applyAlignment="1">
      <alignment horizontal="justify" vertical="center" wrapText="1"/>
    </xf>
    <xf numFmtId="166" fontId="34" fillId="2" borderId="1" xfId="2" quotePrefix="1" applyNumberFormat="1" applyFont="1" applyFill="1" applyBorder="1" applyAlignment="1">
      <alignment horizontal="left" vertical="center" wrapText="1"/>
    </xf>
    <xf numFmtId="0" fontId="35" fillId="3" borderId="3" xfId="0" applyFont="1" applyFill="1" applyBorder="1" applyAlignment="1">
      <alignment vertical="center"/>
    </xf>
    <xf numFmtId="43" fontId="34" fillId="2" borderId="1" xfId="1" quotePrefix="1" applyNumberFormat="1" applyFont="1" applyFill="1" applyBorder="1" applyAlignment="1">
      <alignment horizontal="left" vertical="center" wrapText="1"/>
    </xf>
    <xf numFmtId="2" fontId="34" fillId="2" borderId="1" xfId="2" applyNumberFormat="1" applyFont="1" applyFill="1" applyBorder="1" applyAlignment="1">
      <alignment horizontal="center" vertical="center" wrapText="1"/>
    </xf>
    <xf numFmtId="2" fontId="34" fillId="2" borderId="1" xfId="1" quotePrefix="1" applyNumberFormat="1" applyFont="1" applyFill="1" applyBorder="1" applyAlignment="1">
      <alignment horizontal="left" vertical="center" wrapText="1"/>
    </xf>
    <xf numFmtId="0" fontId="35" fillId="3" borderId="3" xfId="0" applyFont="1" applyFill="1" applyBorder="1" applyAlignment="1">
      <alignment horizontal="center" vertical="center" wrapText="1"/>
    </xf>
    <xf numFmtId="2" fontId="33" fillId="2" borderId="1" xfId="1" applyNumberFormat="1" applyFont="1" applyFill="1" applyBorder="1" applyAlignment="1">
      <alignment horizontal="center" vertical="center"/>
    </xf>
    <xf numFmtId="2" fontId="33" fillId="2" borderId="1" xfId="1" applyNumberFormat="1" applyFont="1" applyFill="1" applyBorder="1" applyAlignment="1">
      <alignment horizontal="justify" vertical="center" wrapText="1"/>
    </xf>
    <xf numFmtId="2" fontId="33" fillId="2" borderId="1" xfId="1" applyNumberFormat="1" applyFont="1" applyFill="1" applyBorder="1" applyAlignment="1">
      <alignment horizontal="center" vertical="center" wrapText="1"/>
    </xf>
    <xf numFmtId="2" fontId="33" fillId="2" borderId="1" xfId="1" applyNumberFormat="1" applyFont="1" applyFill="1" applyBorder="1" applyAlignment="1">
      <alignment vertical="center" wrapText="1"/>
    </xf>
    <xf numFmtId="2" fontId="33" fillId="2" borderId="1" xfId="1" applyNumberFormat="1" applyFont="1" applyFill="1" applyBorder="1" applyAlignment="1">
      <alignment horizontal="left" vertical="center" wrapText="1"/>
    </xf>
    <xf numFmtId="2" fontId="34" fillId="2" borderId="1" xfId="1" applyNumberFormat="1" applyFont="1" applyFill="1" applyBorder="1" applyAlignment="1">
      <alignment horizontal="center" vertical="center" wrapText="1"/>
    </xf>
    <xf numFmtId="2" fontId="33" fillId="3" borderId="0" xfId="0" applyNumberFormat="1" applyFont="1" applyFill="1"/>
    <xf numFmtId="1" fontId="34" fillId="2" borderId="1" xfId="1" quotePrefix="1" applyNumberFormat="1" applyFont="1" applyFill="1" applyBorder="1" applyAlignment="1">
      <alignment horizontal="left" vertical="center" wrapText="1"/>
    </xf>
    <xf numFmtId="0" fontId="40" fillId="2" borderId="1" xfId="0" applyFont="1" applyFill="1" applyBorder="1" applyAlignment="1">
      <alignment horizontal="center" vertical="center" wrapText="1"/>
    </xf>
    <xf numFmtId="49" fontId="34" fillId="2" borderId="1" xfId="0" applyNumberFormat="1" applyFont="1" applyFill="1" applyBorder="1" applyAlignment="1">
      <alignment vertical="center" wrapText="1"/>
    </xf>
    <xf numFmtId="49" fontId="34" fillId="2" borderId="1" xfId="0" applyNumberFormat="1" applyFont="1" applyFill="1" applyBorder="1" applyAlignment="1">
      <alignment horizontal="left" vertical="center" wrapText="1"/>
    </xf>
    <xf numFmtId="0" fontId="35" fillId="2" borderId="0" xfId="0" applyFont="1" applyFill="1"/>
    <xf numFmtId="43" fontId="34" fillId="2" borderId="1" xfId="1" applyNumberFormat="1" applyFont="1" applyFill="1" applyBorder="1" applyAlignment="1">
      <alignment horizontal="left" vertical="center" wrapText="1"/>
    </xf>
    <xf numFmtId="165" fontId="34" fillId="2" borderId="1" xfId="1" applyNumberFormat="1" applyFont="1" applyFill="1" applyBorder="1" applyAlignment="1">
      <alignment horizontal="left" vertical="center" wrapText="1"/>
    </xf>
    <xf numFmtId="166" fontId="34" fillId="3" borderId="1" xfId="1" applyNumberFormat="1" applyFont="1" applyFill="1" applyBorder="1" applyAlignment="1">
      <alignment horizontal="justify" vertical="center" wrapText="1"/>
    </xf>
    <xf numFmtId="2" fontId="34" fillId="3" borderId="1" xfId="0" applyNumberFormat="1" applyFont="1" applyFill="1" applyBorder="1" applyAlignment="1">
      <alignment horizontal="center" vertical="center" wrapText="1"/>
    </xf>
    <xf numFmtId="2" fontId="33" fillId="3" borderId="1" xfId="1" applyNumberFormat="1" applyFont="1" applyFill="1" applyBorder="1" applyAlignment="1">
      <alignment vertical="center" wrapText="1"/>
    </xf>
    <xf numFmtId="164" fontId="34" fillId="3" borderId="1" xfId="1" applyNumberFormat="1" applyFont="1" applyFill="1" applyBorder="1" applyAlignment="1">
      <alignment horizontal="center" vertical="center" wrapText="1"/>
    </xf>
    <xf numFmtId="43" fontId="34" fillId="3" borderId="1" xfId="1" applyNumberFormat="1" applyFont="1" applyFill="1" applyBorder="1" applyAlignment="1">
      <alignment horizontal="center" vertical="center" wrapText="1"/>
    </xf>
    <xf numFmtId="43" fontId="34" fillId="3" borderId="1" xfId="1" applyNumberFormat="1" applyFont="1" applyFill="1" applyBorder="1" applyAlignment="1">
      <alignment horizontal="right" vertical="center" wrapText="1"/>
    </xf>
    <xf numFmtId="43" fontId="33" fillId="3" borderId="1" xfId="1" applyNumberFormat="1" applyFont="1" applyFill="1" applyBorder="1" applyAlignment="1">
      <alignment horizontal="right" vertical="center" wrapText="1"/>
    </xf>
    <xf numFmtId="43" fontId="34" fillId="3" borderId="1" xfId="1" applyNumberFormat="1" applyFont="1" applyFill="1" applyBorder="1" applyAlignment="1">
      <alignment vertical="center" wrapText="1"/>
    </xf>
    <xf numFmtId="43" fontId="33" fillId="3" borderId="1" xfId="1" applyNumberFormat="1" applyFont="1" applyFill="1" applyBorder="1" applyAlignment="1">
      <alignment horizontal="center" vertical="center" wrapText="1"/>
    </xf>
    <xf numFmtId="10" fontId="33" fillId="3" borderId="1" xfId="1" applyNumberFormat="1" applyFont="1" applyFill="1" applyBorder="1" applyAlignment="1">
      <alignment horizontal="center" vertical="center" wrapText="1"/>
    </xf>
    <xf numFmtId="165" fontId="34" fillId="3" borderId="1" xfId="1" applyNumberFormat="1" applyFont="1" applyFill="1" applyBorder="1" applyAlignment="1">
      <alignment horizontal="center" vertical="center" wrapText="1"/>
    </xf>
    <xf numFmtId="11" fontId="34" fillId="3" borderId="1" xfId="0" applyNumberFormat="1" applyFont="1" applyFill="1" applyBorder="1" applyAlignment="1">
      <alignment horizontal="left" vertical="center" wrapText="1"/>
    </xf>
    <xf numFmtId="43" fontId="34" fillId="3" borderId="1" xfId="3" applyNumberFormat="1" applyFont="1" applyFill="1" applyBorder="1" applyAlignment="1">
      <alignment horizontal="center" vertical="center" wrapText="1"/>
    </xf>
    <xf numFmtId="0" fontId="34" fillId="3" borderId="1" xfId="1" applyFont="1" applyFill="1" applyBorder="1" applyAlignment="1">
      <alignment horizontal="center" vertical="center" wrapText="1"/>
    </xf>
    <xf numFmtId="0" fontId="35" fillId="3" borderId="1" xfId="0" applyFont="1" applyFill="1" applyBorder="1" applyAlignment="1">
      <alignment horizontal="center" vertical="center" wrapText="1"/>
    </xf>
    <xf numFmtId="43" fontId="34" fillId="2" borderId="1" xfId="2" applyNumberFormat="1" applyFont="1" applyFill="1" applyBorder="1" applyAlignment="1">
      <alignment horizontal="left" vertical="center" wrapText="1"/>
    </xf>
    <xf numFmtId="166" fontId="34" fillId="2" borderId="1" xfId="2" applyNumberFormat="1" applyFont="1" applyFill="1" applyBorder="1" applyAlignment="1">
      <alignment horizontal="center" vertical="center" wrapText="1"/>
    </xf>
    <xf numFmtId="43" fontId="35" fillId="2" borderId="1" xfId="0" applyNumberFormat="1" applyFont="1" applyFill="1" applyBorder="1" applyAlignment="1">
      <alignment vertical="center"/>
    </xf>
    <xf numFmtId="1" fontId="34" fillId="2" borderId="1" xfId="1" applyNumberFormat="1" applyFont="1" applyFill="1" applyBorder="1" applyAlignment="1">
      <alignment horizontal="center" vertical="center" wrapText="1"/>
    </xf>
    <xf numFmtId="0" fontId="35" fillId="3" borderId="3" xfId="0" applyFont="1" applyFill="1" applyBorder="1" applyAlignment="1">
      <alignment horizontal="center" wrapText="1"/>
    </xf>
    <xf numFmtId="0" fontId="35" fillId="3" borderId="0" xfId="0" applyFont="1" applyFill="1" applyAlignment="1">
      <alignment horizontal="center" wrapText="1"/>
    </xf>
    <xf numFmtId="2" fontId="34" fillId="2" borderId="1" xfId="0" quotePrefix="1" applyNumberFormat="1" applyFont="1" applyFill="1" applyBorder="1" applyAlignment="1">
      <alignment horizontal="left" vertical="center" wrapText="1"/>
    </xf>
    <xf numFmtId="169" fontId="34" fillId="2" borderId="1" xfId="1" applyNumberFormat="1" applyFont="1" applyFill="1" applyBorder="1" applyAlignment="1">
      <alignment horizontal="center" vertical="center" wrapText="1"/>
    </xf>
    <xf numFmtId="0" fontId="33" fillId="2" borderId="1" xfId="0" applyFont="1" applyFill="1" applyBorder="1" applyAlignment="1">
      <alignment horizontal="left" vertical="center" wrapText="1"/>
    </xf>
    <xf numFmtId="0" fontId="33" fillId="2" borderId="1" xfId="2" applyFont="1" applyFill="1" applyBorder="1" applyAlignment="1">
      <alignment horizontal="center" vertical="center" wrapText="1"/>
    </xf>
    <xf numFmtId="0" fontId="37" fillId="2" borderId="1" xfId="0" applyFont="1" applyFill="1" applyBorder="1" applyAlignment="1">
      <alignment horizontal="center" vertical="center" wrapText="1"/>
    </xf>
    <xf numFmtId="49" fontId="34" fillId="2" borderId="1" xfId="2" applyNumberFormat="1" applyFont="1" applyFill="1" applyBorder="1" applyAlignment="1">
      <alignment horizontal="justify" vertical="center" wrapText="1"/>
    </xf>
    <xf numFmtId="0" fontId="34" fillId="3" borderId="3" xfId="0" applyFont="1" applyFill="1" applyBorder="1" applyAlignment="1">
      <alignment horizontal="center" vertical="center" wrapText="1"/>
    </xf>
    <xf numFmtId="0" fontId="33" fillId="2" borderId="0" xfId="0" applyFont="1" applyFill="1"/>
    <xf numFmtId="43" fontId="33" fillId="2" borderId="0" xfId="0" applyNumberFormat="1" applyFont="1" applyFill="1"/>
    <xf numFmtId="0" fontId="35" fillId="3" borderId="3" xfId="0" applyFont="1" applyFill="1" applyBorder="1"/>
    <xf numFmtId="49" fontId="33" fillId="2" borderId="1" xfId="1" applyNumberFormat="1" applyFont="1" applyFill="1" applyBorder="1" applyAlignment="1">
      <alignment horizontal="justify" vertical="center" wrapText="1"/>
    </xf>
    <xf numFmtId="165" fontId="33" fillId="2" borderId="1" xfId="0" applyNumberFormat="1" applyFont="1" applyFill="1" applyBorder="1" applyAlignment="1">
      <alignment horizontal="right" vertical="center"/>
    </xf>
    <xf numFmtId="43" fontId="33" fillId="2" borderId="1" xfId="0" applyNumberFormat="1" applyFont="1" applyFill="1" applyBorder="1" applyAlignment="1">
      <alignment horizontal="right" vertical="center"/>
    </xf>
    <xf numFmtId="0" fontId="33" fillId="2" borderId="1" xfId="4" applyFont="1" applyFill="1" applyBorder="1" applyAlignment="1">
      <alignment horizontal="center" vertical="center" wrapText="1"/>
    </xf>
    <xf numFmtId="170" fontId="34" fillId="2" borderId="1" xfId="0" applyNumberFormat="1" applyFont="1" applyFill="1" applyBorder="1" applyAlignment="1">
      <alignment horizontal="center" vertical="center" wrapText="1"/>
    </xf>
    <xf numFmtId="0" fontId="34" fillId="2" borderId="1" xfId="1" applyFont="1" applyFill="1" applyBorder="1" applyAlignment="1">
      <alignment horizontal="center" vertical="center"/>
    </xf>
    <xf numFmtId="0" fontId="7" fillId="2" borderId="1" xfId="5" applyFont="1" applyFill="1" applyBorder="1" applyAlignment="1">
      <alignment horizontal="center" vertical="center" wrapText="1"/>
    </xf>
    <xf numFmtId="0" fontId="33" fillId="2" borderId="1" xfId="1" applyFont="1" applyFill="1" applyBorder="1" applyAlignment="1">
      <alignment horizontal="center" vertical="center"/>
    </xf>
    <xf numFmtId="4" fontId="33" fillId="2" borderId="1" xfId="2" applyNumberFormat="1" applyFont="1" applyFill="1" applyBorder="1" applyAlignment="1">
      <alignment horizontal="center" vertical="center" wrapText="1"/>
    </xf>
    <xf numFmtId="2" fontId="34" fillId="2" borderId="1" xfId="3" applyNumberFormat="1" applyFont="1" applyFill="1" applyBorder="1" applyAlignment="1">
      <alignment horizontal="center" vertical="center"/>
    </xf>
    <xf numFmtId="49" fontId="33" fillId="2" borderId="1" xfId="2" applyNumberFormat="1" applyFont="1" applyFill="1" applyBorder="1" applyAlignment="1">
      <alignment horizontal="left" vertical="center" wrapText="1"/>
    </xf>
    <xf numFmtId="2" fontId="33" fillId="2" borderId="1" xfId="3" applyNumberFormat="1" applyFont="1" applyFill="1" applyBorder="1" applyAlignment="1">
      <alignment horizontal="center" vertical="center" wrapText="1"/>
    </xf>
    <xf numFmtId="2" fontId="33" fillId="2" borderId="1" xfId="3" applyNumberFormat="1" applyFont="1" applyFill="1" applyBorder="1" applyAlignment="1">
      <alignment horizontal="center" vertical="center"/>
    </xf>
    <xf numFmtId="0" fontId="33" fillId="3" borderId="0" xfId="0" applyFont="1" applyFill="1" applyAlignment="1">
      <alignment horizontal="center" vertical="center" wrapText="1"/>
    </xf>
    <xf numFmtId="0" fontId="35" fillId="3" borderId="0" xfId="0" applyFont="1" applyFill="1" applyAlignment="1">
      <alignment horizontal="center" vertical="center" wrapText="1"/>
    </xf>
    <xf numFmtId="165" fontId="33" fillId="2" borderId="1" xfId="0" applyNumberFormat="1" applyFont="1" applyFill="1" applyBorder="1" applyAlignment="1">
      <alignment horizontal="center" vertical="center"/>
    </xf>
    <xf numFmtId="0" fontId="33" fillId="2" borderId="1" xfId="0" applyFont="1" applyFill="1" applyBorder="1" applyAlignment="1">
      <alignment vertical="center"/>
    </xf>
    <xf numFmtId="0" fontId="34" fillId="2" borderId="1" xfId="0" applyFont="1" applyFill="1" applyBorder="1" applyAlignment="1">
      <alignment horizontal="justify" vertical="center" wrapText="1"/>
    </xf>
    <xf numFmtId="0" fontId="34" fillId="2" borderId="1" xfId="0" applyFont="1" applyFill="1" applyBorder="1" applyAlignment="1">
      <alignment horizontal="left" vertical="center" wrapText="1"/>
    </xf>
    <xf numFmtId="166" fontId="34" fillId="2" borderId="1" xfId="2" applyNumberFormat="1" applyFont="1" applyFill="1" applyBorder="1" applyAlignment="1">
      <alignment horizontal="left" vertical="center" wrapText="1"/>
    </xf>
    <xf numFmtId="43" fontId="33" fillId="2" borderId="1" xfId="2" applyNumberFormat="1" applyFont="1" applyFill="1" applyBorder="1" applyAlignment="1">
      <alignment horizontal="center" vertical="center" wrapText="1"/>
    </xf>
    <xf numFmtId="2" fontId="33" fillId="2" borderId="1" xfId="2" applyNumberFormat="1" applyFont="1" applyFill="1" applyBorder="1" applyAlignment="1">
      <alignment horizontal="center" vertical="center" wrapText="1"/>
    </xf>
    <xf numFmtId="0" fontId="37" fillId="3" borderId="0" xfId="0" applyFont="1" applyFill="1"/>
    <xf numFmtId="0" fontId="35" fillId="3" borderId="3" xfId="0" applyFont="1" applyFill="1" applyBorder="1" applyAlignment="1">
      <alignment horizontal="center" vertical="center"/>
    </xf>
    <xf numFmtId="0" fontId="34" fillId="2" borderId="1" xfId="4" applyFont="1" applyFill="1" applyBorder="1" applyAlignment="1">
      <alignment horizontal="justify" vertical="center" wrapText="1"/>
    </xf>
    <xf numFmtId="0" fontId="34" fillId="3" borderId="0" xfId="0" applyFont="1" applyFill="1" applyAlignment="1">
      <alignment vertical="center"/>
    </xf>
    <xf numFmtId="0" fontId="41" fillId="3" borderId="0" xfId="0" applyFont="1" applyFill="1"/>
    <xf numFmtId="43" fontId="42" fillId="3" borderId="0" xfId="0" applyNumberFormat="1" applyFont="1" applyFill="1"/>
    <xf numFmtId="49" fontId="34" fillId="2" borderId="1" xfId="1" applyNumberFormat="1" applyFont="1" applyFill="1" applyBorder="1" applyAlignment="1">
      <alignment horizontal="center" vertical="center" wrapText="1"/>
    </xf>
    <xf numFmtId="4" fontId="36" fillId="2" borderId="1" xfId="5" applyNumberFormat="1" applyFont="1" applyFill="1" applyBorder="1" applyAlignment="1">
      <alignment vertical="center" wrapText="1"/>
    </xf>
    <xf numFmtId="49" fontId="33" fillId="2" borderId="1" xfId="1" applyNumberFormat="1" applyFont="1" applyFill="1" applyBorder="1" applyAlignment="1">
      <alignment horizontal="center" vertical="center" wrapText="1"/>
    </xf>
    <xf numFmtId="0" fontId="33" fillId="2" borderId="1" xfId="1" applyFont="1" applyFill="1" applyBorder="1" applyAlignment="1">
      <alignment horizontal="center" vertical="center" wrapText="1"/>
    </xf>
    <xf numFmtId="0" fontId="43" fillId="2" borderId="1" xfId="0" applyFont="1" applyFill="1" applyBorder="1" applyAlignment="1">
      <alignment vertical="center"/>
    </xf>
    <xf numFmtId="0" fontId="44" fillId="2" borderId="1" xfId="0" applyFont="1" applyFill="1" applyBorder="1" applyAlignment="1">
      <alignment horizontal="center" vertical="center"/>
    </xf>
    <xf numFmtId="49" fontId="34" fillId="2" borderId="1" xfId="0" applyNumberFormat="1" applyFont="1" applyFill="1" applyBorder="1" applyAlignment="1">
      <alignment horizontal="center" vertical="center" wrapText="1"/>
    </xf>
    <xf numFmtId="0" fontId="44" fillId="2" borderId="1" xfId="0" applyFont="1" applyFill="1" applyBorder="1" applyAlignment="1">
      <alignment vertical="center"/>
    </xf>
    <xf numFmtId="0" fontId="35" fillId="2" borderId="1" xfId="0" applyFont="1" applyFill="1" applyBorder="1" applyAlignment="1">
      <alignment horizontal="left" vertical="center" wrapText="1"/>
    </xf>
    <xf numFmtId="41" fontId="34" fillId="2" borderId="1" xfId="6" applyFont="1" applyFill="1" applyBorder="1" applyAlignment="1">
      <alignment horizontal="center" vertical="center"/>
    </xf>
    <xf numFmtId="43" fontId="44" fillId="2" borderId="1" xfId="0" applyNumberFormat="1" applyFont="1" applyFill="1" applyBorder="1" applyAlignment="1">
      <alignment vertical="center"/>
    </xf>
    <xf numFmtId="165" fontId="44" fillId="2" borderId="1" xfId="0" applyNumberFormat="1" applyFont="1" applyFill="1" applyBorder="1" applyAlignment="1">
      <alignment vertical="center"/>
    </xf>
    <xf numFmtId="43" fontId="44" fillId="2" borderId="1" xfId="0" applyNumberFormat="1" applyFont="1" applyFill="1" applyBorder="1" applyAlignment="1">
      <alignment vertical="center" wrapText="1"/>
    </xf>
    <xf numFmtId="165" fontId="44" fillId="2" borderId="1" xfId="0" applyNumberFormat="1" applyFont="1" applyFill="1" applyBorder="1" applyAlignment="1">
      <alignment vertical="center" wrapText="1"/>
    </xf>
    <xf numFmtId="0" fontId="34" fillId="3" borderId="3" xfId="0" quotePrefix="1" applyFont="1" applyFill="1" applyBorder="1" applyAlignment="1">
      <alignment horizontal="justify" vertical="center" wrapText="1"/>
    </xf>
    <xf numFmtId="43" fontId="44" fillId="2" borderId="1" xfId="0" applyNumberFormat="1" applyFont="1" applyFill="1" applyBorder="1" applyAlignment="1">
      <alignment horizontal="center" vertical="center"/>
    </xf>
    <xf numFmtId="0" fontId="33" fillId="4" borderId="0" xfId="0" applyFont="1" applyFill="1"/>
    <xf numFmtId="0" fontId="37" fillId="2" borderId="1" xfId="0" applyFont="1" applyFill="1" applyBorder="1" applyAlignment="1">
      <alignment vertical="center"/>
    </xf>
    <xf numFmtId="2" fontId="35" fillId="2" borderId="1" xfId="0" applyNumberFormat="1" applyFont="1" applyFill="1" applyBorder="1" applyAlignment="1">
      <alignment horizontal="right" vertical="center"/>
    </xf>
    <xf numFmtId="1" fontId="34" fillId="2" borderId="1" xfId="1" applyNumberFormat="1" applyFont="1" applyFill="1" applyBorder="1" applyAlignment="1">
      <alignment horizontal="left" vertical="center" wrapText="1"/>
    </xf>
    <xf numFmtId="165" fontId="35" fillId="2" borderId="1" xfId="0" applyNumberFormat="1" applyFont="1" applyFill="1" applyBorder="1" applyAlignment="1">
      <alignment vertical="center"/>
    </xf>
    <xf numFmtId="1" fontId="36" fillId="2" borderId="1" xfId="1" applyNumberFormat="1" applyFont="1" applyFill="1" applyBorder="1" applyAlignment="1">
      <alignment horizontal="center" vertical="center"/>
    </xf>
    <xf numFmtId="0" fontId="36" fillId="2" borderId="1" xfId="0" applyFont="1" applyFill="1" applyBorder="1" applyAlignment="1">
      <alignment horizontal="left" vertical="center" wrapText="1"/>
    </xf>
    <xf numFmtId="0" fontId="36" fillId="2" borderId="1" xfId="0" applyFont="1" applyFill="1" applyBorder="1" applyAlignment="1">
      <alignment vertical="center"/>
    </xf>
    <xf numFmtId="0" fontId="36" fillId="2" borderId="0" xfId="0" applyFont="1" applyFill="1"/>
    <xf numFmtId="0" fontId="34" fillId="2" borderId="1" xfId="0" applyFont="1" applyFill="1" applyBorder="1" applyAlignment="1">
      <alignment vertical="center" wrapText="1"/>
    </xf>
    <xf numFmtId="2" fontId="36" fillId="2" borderId="1" xfId="0" applyNumberFormat="1" applyFont="1" applyFill="1" applyBorder="1" applyAlignment="1">
      <alignment horizontal="center" vertical="center" wrapText="1"/>
    </xf>
    <xf numFmtId="165" fontId="36" fillId="2" borderId="1" xfId="1" applyNumberFormat="1" applyFont="1" applyFill="1" applyBorder="1" applyAlignment="1">
      <alignment vertical="center" wrapText="1"/>
    </xf>
    <xf numFmtId="49" fontId="36" fillId="2" borderId="1" xfId="0" applyNumberFormat="1" applyFont="1" applyFill="1" applyBorder="1" applyAlignment="1">
      <alignment horizontal="left" vertical="center" wrapText="1"/>
    </xf>
    <xf numFmtId="43" fontId="36" fillId="2" borderId="1" xfId="2" applyNumberFormat="1" applyFont="1" applyFill="1" applyBorder="1" applyAlignment="1">
      <alignment horizontal="center" vertical="center" wrapText="1"/>
    </xf>
    <xf numFmtId="2" fontId="36" fillId="2" borderId="1" xfId="2" applyNumberFormat="1" applyFont="1" applyFill="1" applyBorder="1" applyAlignment="1">
      <alignment horizontal="center" vertical="center" wrapText="1"/>
    </xf>
    <xf numFmtId="0" fontId="36" fillId="2" borderId="1" xfId="1" applyFont="1" applyFill="1" applyBorder="1" applyAlignment="1">
      <alignment horizontal="center" vertical="center" wrapText="1"/>
    </xf>
    <xf numFmtId="49" fontId="36" fillId="2" borderId="1" xfId="1" applyNumberFormat="1" applyFont="1" applyFill="1" applyBorder="1" applyAlignment="1">
      <alignment horizontal="left" vertical="center" wrapText="1"/>
    </xf>
    <xf numFmtId="43" fontId="36" fillId="2" borderId="1" xfId="3" applyNumberFormat="1" applyFont="1" applyFill="1" applyBorder="1" applyAlignment="1">
      <alignment horizontal="center" vertical="center" wrapText="1"/>
    </xf>
    <xf numFmtId="0" fontId="36" fillId="2" borderId="1" xfId="5" applyFont="1" applyFill="1" applyBorder="1" applyAlignment="1">
      <alignment horizontal="center" vertical="center" wrapText="1"/>
    </xf>
    <xf numFmtId="43" fontId="36" fillId="2" borderId="1" xfId="0" applyNumberFormat="1" applyFont="1" applyFill="1" applyBorder="1" applyAlignment="1">
      <alignment vertical="center"/>
    </xf>
    <xf numFmtId="165" fontId="36" fillId="2" borderId="1" xfId="0" applyNumberFormat="1" applyFont="1" applyFill="1" applyBorder="1" applyAlignment="1">
      <alignment vertical="center"/>
    </xf>
    <xf numFmtId="0" fontId="34" fillId="2" borderId="1" xfId="0" quotePrefix="1" applyFont="1" applyFill="1" applyBorder="1" applyAlignment="1">
      <alignment horizontal="justify" vertical="center" wrapText="1"/>
    </xf>
    <xf numFmtId="0" fontId="34" fillId="2" borderId="1" xfId="0" applyFont="1" applyFill="1" applyBorder="1"/>
    <xf numFmtId="0" fontId="45" fillId="11" borderId="0" xfId="0" applyFont="1" applyFill="1"/>
    <xf numFmtId="0" fontId="36" fillId="2" borderId="0" xfId="0" quotePrefix="1" applyFont="1" applyFill="1" applyAlignment="1">
      <alignment horizontal="justify" vertical="center" wrapText="1"/>
    </xf>
    <xf numFmtId="43" fontId="34" fillId="2" borderId="1" xfId="1" applyNumberFormat="1" applyFont="1" applyFill="1" applyBorder="1" applyAlignment="1">
      <alignment horizontal="center" vertical="center" wrapText="1"/>
    </xf>
    <xf numFmtId="43" fontId="33" fillId="2" borderId="1" xfId="1"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4" fillId="2" borderId="1" xfId="1" applyNumberFormat="1" applyFont="1" applyFill="1" applyBorder="1" applyAlignment="1">
      <alignment horizontal="center" vertical="center" wrapText="1"/>
    </xf>
    <xf numFmtId="43" fontId="33" fillId="2" borderId="1" xfId="1" applyNumberFormat="1" applyFont="1" applyFill="1" applyBorder="1" applyAlignment="1">
      <alignment horizontal="center" vertical="center" wrapText="1"/>
    </xf>
    <xf numFmtId="10" fontId="34" fillId="2" borderId="1" xfId="1" applyNumberFormat="1" applyFont="1" applyFill="1" applyBorder="1" applyAlignment="1">
      <alignment horizontal="center" vertical="center" wrapText="1"/>
    </xf>
    <xf numFmtId="43" fontId="40" fillId="2" borderId="1" xfId="1" applyNumberFormat="1" applyFont="1" applyFill="1" applyBorder="1" applyAlignment="1">
      <alignment horizontal="left" vertical="center" wrapText="1"/>
    </xf>
    <xf numFmtId="0" fontId="7" fillId="2" borderId="0" xfId="1" applyFont="1" applyFill="1" applyAlignment="1">
      <alignment horizontal="center" vertical="center"/>
    </xf>
    <xf numFmtId="43" fontId="33" fillId="2" borderId="1" xfId="4" applyNumberFormat="1" applyFont="1" applyFill="1" applyBorder="1" applyAlignment="1">
      <alignment horizontal="center" vertical="center" wrapText="1"/>
    </xf>
    <xf numFmtId="164" fontId="33" fillId="2" borderId="1" xfId="1" applyNumberFormat="1" applyFont="1" applyFill="1" applyBorder="1" applyAlignment="1">
      <alignment horizontal="center" vertical="center" wrapText="1"/>
    </xf>
    <xf numFmtId="2" fontId="33" fillId="2" borderId="1" xfId="0" applyNumberFormat="1" applyFont="1" applyFill="1" applyBorder="1" applyAlignment="1">
      <alignment horizontal="center" vertical="center"/>
    </xf>
    <xf numFmtId="171" fontId="33" fillId="2" borderId="1" xfId="1" applyNumberFormat="1" applyFont="1" applyFill="1" applyBorder="1" applyAlignment="1">
      <alignment horizontal="center" vertical="center" wrapText="1"/>
    </xf>
    <xf numFmtId="2" fontId="33" fillId="2" borderId="1" xfId="4" applyNumberFormat="1" applyFont="1" applyFill="1" applyBorder="1" applyAlignment="1">
      <alignment horizontal="center" vertical="center" wrapText="1"/>
    </xf>
    <xf numFmtId="0" fontId="2" fillId="2" borderId="0" xfId="0" applyFont="1" applyFill="1" applyAlignment="1">
      <alignment horizontal="center" vertical="center" wrapText="1"/>
    </xf>
    <xf numFmtId="43" fontId="34" fillId="2" borderId="1" xfId="1" applyNumberFormat="1" applyFont="1" applyFill="1" applyBorder="1" applyAlignment="1">
      <alignment horizontal="center" vertical="center" wrapText="1"/>
    </xf>
    <xf numFmtId="43" fontId="33" fillId="2" borderId="1" xfId="1" applyNumberFormat="1" applyFont="1" applyFill="1" applyBorder="1" applyAlignment="1">
      <alignment horizontal="center" vertical="center" wrapText="1"/>
    </xf>
    <xf numFmtId="2" fontId="35" fillId="2" borderId="1" xfId="0" applyNumberFormat="1" applyFont="1" applyFill="1" applyBorder="1" applyAlignment="1">
      <alignment vertical="center"/>
    </xf>
    <xf numFmtId="2" fontId="34" fillId="2" borderId="1" xfId="1" applyNumberFormat="1" applyFont="1" applyFill="1" applyBorder="1" applyAlignment="1">
      <alignment vertical="center" wrapText="1"/>
    </xf>
    <xf numFmtId="164" fontId="46" fillId="2" borderId="1" xfId="0" applyNumberFormat="1" applyFont="1" applyFill="1" applyBorder="1" applyAlignment="1">
      <alignment vertical="center"/>
    </xf>
    <xf numFmtId="0" fontId="35" fillId="2" borderId="4" xfId="0" applyFont="1" applyFill="1" applyBorder="1" applyAlignment="1">
      <alignment horizontal="center" vertical="center" wrapText="1"/>
    </xf>
    <xf numFmtId="0" fontId="35" fillId="2" borderId="2" xfId="0" applyFont="1" applyFill="1" applyBorder="1" applyAlignment="1">
      <alignment horizontal="center" vertical="center" wrapText="1"/>
    </xf>
    <xf numFmtId="43" fontId="34" fillId="2" borderId="4" xfId="0" applyNumberFormat="1" applyFont="1" applyFill="1" applyBorder="1" applyAlignment="1">
      <alignment horizontal="center" vertical="center"/>
    </xf>
    <xf numFmtId="43" fontId="34" fillId="2" borderId="2" xfId="0" applyNumberFormat="1" applyFont="1" applyFill="1" applyBorder="1" applyAlignment="1">
      <alignment horizontal="center" vertical="center"/>
    </xf>
    <xf numFmtId="43" fontId="34" fillId="2" borderId="4" xfId="1" applyNumberFormat="1" applyFont="1" applyFill="1" applyBorder="1" applyAlignment="1">
      <alignment horizontal="center" vertical="center" wrapText="1"/>
    </xf>
    <xf numFmtId="43" fontId="34" fillId="2" borderId="2" xfId="1" applyNumberFormat="1" applyFont="1" applyFill="1" applyBorder="1" applyAlignment="1">
      <alignment horizontal="center" vertical="center" wrapText="1"/>
    </xf>
    <xf numFmtId="43" fontId="33" fillId="2" borderId="4" xfId="0" applyNumberFormat="1" applyFont="1" applyFill="1" applyBorder="1" applyAlignment="1">
      <alignment horizontal="center" vertical="center"/>
    </xf>
    <xf numFmtId="43" fontId="33" fillId="2" borderId="2" xfId="0" applyNumberFormat="1" applyFont="1" applyFill="1" applyBorder="1" applyAlignment="1">
      <alignment horizontal="center" vertical="center"/>
    </xf>
    <xf numFmtId="43" fontId="33" fillId="2" borderId="4" xfId="1" applyNumberFormat="1" applyFont="1" applyFill="1" applyBorder="1" applyAlignment="1">
      <alignment horizontal="center" vertical="center" wrapText="1"/>
    </xf>
    <xf numFmtId="43" fontId="33" fillId="2" borderId="2" xfId="1" applyNumberFormat="1" applyFont="1" applyFill="1" applyBorder="1" applyAlignment="1">
      <alignment horizontal="center" vertical="center" wrapText="1"/>
    </xf>
    <xf numFmtId="1" fontId="34" fillId="2" borderId="4" xfId="1" applyNumberFormat="1" applyFont="1" applyFill="1" applyBorder="1" applyAlignment="1">
      <alignment horizontal="center" vertical="center"/>
    </xf>
    <xf numFmtId="1" fontId="34" fillId="2" borderId="2" xfId="1" applyNumberFormat="1" applyFont="1" applyFill="1" applyBorder="1" applyAlignment="1">
      <alignment horizontal="center" vertical="center"/>
    </xf>
    <xf numFmtId="0" fontId="35" fillId="2" borderId="4" xfId="0" applyFont="1" applyFill="1" applyBorder="1" applyAlignment="1">
      <alignment horizontal="center" vertical="center"/>
    </xf>
    <xf numFmtId="0" fontId="35" fillId="2" borderId="2" xfId="0" applyFont="1" applyFill="1" applyBorder="1" applyAlignment="1">
      <alignment horizontal="center" vertical="center"/>
    </xf>
    <xf numFmtId="11" fontId="34" fillId="2" borderId="4" xfId="2" quotePrefix="1" applyNumberFormat="1" applyFont="1" applyFill="1" applyBorder="1" applyAlignment="1">
      <alignment horizontal="center" vertical="center" wrapText="1"/>
    </xf>
    <xf numFmtId="11" fontId="34" fillId="2" borderId="2" xfId="2" quotePrefix="1" applyNumberFormat="1" applyFont="1" applyFill="1" applyBorder="1" applyAlignment="1">
      <alignment horizontal="center" vertical="center" wrapText="1"/>
    </xf>
    <xf numFmtId="11" fontId="34" fillId="2" borderId="4" xfId="0" applyNumberFormat="1" applyFont="1" applyFill="1" applyBorder="1" applyAlignment="1">
      <alignment horizontal="center" vertical="center" wrapText="1"/>
    </xf>
    <xf numFmtId="11" fontId="34" fillId="2" borderId="2" xfId="0" applyNumberFormat="1" applyFont="1" applyFill="1" applyBorder="1" applyAlignment="1">
      <alignment horizontal="center" vertical="center" wrapText="1"/>
    </xf>
    <xf numFmtId="166" fontId="34" fillId="2" borderId="4" xfId="1" applyNumberFormat="1" applyFont="1" applyFill="1" applyBorder="1" applyAlignment="1">
      <alignment horizontal="left" vertical="center" wrapText="1"/>
    </xf>
    <xf numFmtId="166" fontId="34" fillId="2" borderId="2" xfId="1" applyNumberFormat="1" applyFont="1" applyFill="1" applyBorder="1" applyAlignment="1">
      <alignment horizontal="left" vertical="center" wrapText="1"/>
    </xf>
    <xf numFmtId="166" fontId="34" fillId="2" borderId="4" xfId="1" applyNumberFormat="1" applyFont="1" applyFill="1" applyBorder="1" applyAlignment="1">
      <alignment horizontal="center" vertical="center" wrapText="1"/>
    </xf>
    <xf numFmtId="166" fontId="34" fillId="2" borderId="2" xfId="1" applyNumberFormat="1" applyFont="1" applyFill="1" applyBorder="1" applyAlignment="1">
      <alignment horizontal="center" vertical="center" wrapText="1"/>
    </xf>
    <xf numFmtId="2" fontId="33" fillId="2" borderId="4" xfId="1" applyNumberFormat="1" applyFont="1" applyFill="1" applyBorder="1" applyAlignment="1">
      <alignment horizontal="center" vertical="center" wrapText="1"/>
    </xf>
    <xf numFmtId="2" fontId="33" fillId="2" borderId="2" xfId="1" applyNumberFormat="1" applyFont="1" applyFill="1" applyBorder="1" applyAlignment="1">
      <alignment horizontal="center" vertical="center" wrapText="1"/>
    </xf>
    <xf numFmtId="166" fontId="33" fillId="2" borderId="4" xfId="1" applyNumberFormat="1" applyFont="1" applyFill="1" applyBorder="1" applyAlignment="1">
      <alignment horizontal="left" vertical="center" wrapText="1"/>
    </xf>
    <xf numFmtId="166" fontId="33" fillId="2" borderId="2" xfId="1" applyNumberFormat="1" applyFont="1" applyFill="1" applyBorder="1" applyAlignment="1">
      <alignment horizontal="left" vertical="center" wrapText="1"/>
    </xf>
    <xf numFmtId="43" fontId="34" fillId="2" borderId="4" xfId="4" applyNumberFormat="1" applyFont="1" applyFill="1" applyBorder="1" applyAlignment="1">
      <alignment horizontal="center" vertical="center" wrapText="1"/>
    </xf>
    <xf numFmtId="43" fontId="34" fillId="2" borderId="2" xfId="4" applyNumberFormat="1" applyFont="1" applyFill="1" applyBorder="1" applyAlignment="1">
      <alignment horizontal="center" vertical="center" wrapText="1"/>
    </xf>
    <xf numFmtId="43" fontId="33" fillId="2" borderId="4" xfId="4" applyNumberFormat="1" applyFont="1" applyFill="1" applyBorder="1" applyAlignment="1">
      <alignment horizontal="center" vertical="center" wrapText="1"/>
    </xf>
    <xf numFmtId="43" fontId="33" fillId="2" borderId="2" xfId="4" applyNumberFormat="1" applyFont="1" applyFill="1" applyBorder="1" applyAlignment="1">
      <alignment horizontal="center" vertical="center" wrapText="1"/>
    </xf>
    <xf numFmtId="43" fontId="34" fillId="2" borderId="1" xfId="1" applyNumberFormat="1" applyFont="1" applyFill="1" applyBorder="1" applyAlignment="1">
      <alignment horizontal="center" vertical="center" wrapText="1"/>
    </xf>
    <xf numFmtId="1" fontId="33" fillId="2" borderId="1" xfId="1" applyNumberFormat="1" applyFont="1" applyFill="1" applyBorder="1" applyAlignment="1">
      <alignment horizontal="center" vertical="center" wrapText="1"/>
    </xf>
    <xf numFmtId="166" fontId="33" fillId="2" borderId="1" xfId="1" applyNumberFormat="1" applyFont="1" applyFill="1" applyBorder="1" applyAlignment="1">
      <alignment horizontal="center" vertical="center" wrapText="1"/>
    </xf>
    <xf numFmtId="43" fontId="33" fillId="2" borderId="1" xfId="1" applyNumberFormat="1" applyFont="1" applyFill="1" applyBorder="1" applyAlignment="1">
      <alignment horizontal="center" vertical="center" wrapText="1"/>
    </xf>
    <xf numFmtId="164" fontId="34" fillId="2" borderId="1" xfId="1" applyNumberFormat="1" applyFont="1" applyFill="1" applyBorder="1" applyAlignment="1">
      <alignment horizontal="center" vertical="center" wrapText="1"/>
    </xf>
    <xf numFmtId="0" fontId="33" fillId="2" borderId="0" xfId="0" applyFont="1" applyFill="1" applyAlignment="1">
      <alignment horizontal="left"/>
    </xf>
    <xf numFmtId="165" fontId="34" fillId="2" borderId="1" xfId="1" applyNumberFormat="1" applyFont="1" applyFill="1" applyBorder="1" applyAlignment="1">
      <alignment horizontal="center" vertical="center" wrapText="1"/>
    </xf>
    <xf numFmtId="0" fontId="32" fillId="2" borderId="0" xfId="0" applyFont="1" applyFill="1" applyAlignment="1">
      <alignment horizontal="center"/>
    </xf>
    <xf numFmtId="0" fontId="32" fillId="2" borderId="0" xfId="1" applyFont="1" applyFill="1" applyAlignment="1">
      <alignment horizontal="center" vertical="center"/>
    </xf>
    <xf numFmtId="0" fontId="33" fillId="2" borderId="0" xfId="1" applyFont="1" applyFill="1" applyAlignment="1">
      <alignment horizontal="right" vertical="center"/>
    </xf>
    <xf numFmtId="10" fontId="34" fillId="2" borderId="1" xfId="1" applyNumberFormat="1" applyFont="1" applyFill="1" applyBorder="1" applyAlignment="1">
      <alignment horizontal="center" vertical="center" wrapText="1"/>
    </xf>
    <xf numFmtId="165" fontId="33" fillId="2" borderId="1" xfId="1" applyNumberFormat="1" applyFont="1" applyFill="1" applyBorder="1" applyAlignment="1">
      <alignment horizontal="center" vertical="center" wrapText="1"/>
    </xf>
    <xf numFmtId="49" fontId="33" fillId="2" borderId="1" xfId="1" applyNumberFormat="1" applyFont="1" applyFill="1" applyBorder="1" applyAlignment="1">
      <alignment horizontal="center" vertical="center" wrapText="1"/>
    </xf>
    <xf numFmtId="0" fontId="33" fillId="2" borderId="1" xfId="0" applyFont="1" applyFill="1" applyBorder="1" applyAlignment="1">
      <alignment horizontal="center" vertical="center" wrapText="1"/>
    </xf>
  </cellXfs>
  <cellStyles count="7">
    <cellStyle name="Dấu phẩy [0] 2" xfId="6"/>
    <cellStyle name="Normal" xfId="0" builtinId="0"/>
    <cellStyle name="Normal 16" xfId="3"/>
    <cellStyle name="Normal 2 2 2" xfId="5"/>
    <cellStyle name="Normal 4" xfId="1"/>
    <cellStyle name="Normal 4 2" xfId="2"/>
    <cellStyle name="Normal 5" xfId="4"/>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W371"/>
  <sheetViews>
    <sheetView tabSelected="1" view="pageBreakPreview" topLeftCell="A6" zoomScale="70" zoomScaleNormal="70" zoomScaleSheetLayoutView="70" workbookViewId="0">
      <pane xSplit="4" ySplit="4" topLeftCell="E117" activePane="bottomRight" state="frozen"/>
      <selection activeCell="A6" sqref="A6"/>
      <selection pane="topRight" activeCell="E6" sqref="E6"/>
      <selection pane="bottomLeft" activeCell="A10" sqref="A10"/>
      <selection pane="bottomRight" activeCell="B228" sqref="B228"/>
    </sheetView>
  </sheetViews>
  <sheetFormatPr defaultRowHeight="16.5" x14ac:dyDescent="0.25"/>
  <cols>
    <col min="1" max="1" width="6.5" style="11" customWidth="1"/>
    <col min="2" max="2" width="37.125" style="143" customWidth="1"/>
    <col min="3" max="3" width="14.25" style="143" customWidth="1"/>
    <col min="4" max="4" width="10.5" style="151" customWidth="1"/>
    <col min="5" max="5" width="10.25" style="144" customWidth="1"/>
    <col min="6" max="6" width="9.875" style="145" customWidth="1"/>
    <col min="7" max="7" width="9.25" style="146" customWidth="1"/>
    <col min="8" max="8" width="8" style="146" customWidth="1"/>
    <col min="9" max="9" width="10.375" style="146" customWidth="1"/>
    <col min="10" max="10" width="10.25" style="146" customWidth="1"/>
    <col min="11" max="11" width="7.25" style="146" hidden="1" customWidth="1"/>
    <col min="12" max="12" width="10.25" style="146" hidden="1" customWidth="1"/>
    <col min="13" max="13" width="11" style="146" customWidth="1"/>
    <col min="14" max="14" width="7.75" style="146" customWidth="1"/>
    <col min="15" max="16" width="10.25" style="146" hidden="1" customWidth="1"/>
    <col min="17" max="17" width="8.125" style="146" customWidth="1"/>
    <col min="18" max="21" width="10.25" style="146" hidden="1" customWidth="1"/>
    <col min="22" max="22" width="8.625" style="146" customWidth="1"/>
    <col min="23" max="23" width="7.5" style="146" customWidth="1"/>
    <col min="24" max="24" width="10.25" style="146" hidden="1" customWidth="1"/>
    <col min="25" max="25" width="8.5" style="146" customWidth="1"/>
    <col min="26" max="26" width="7.75" style="146" customWidth="1"/>
    <col min="27" max="27" width="8.125" style="146" customWidth="1"/>
    <col min="28" max="28" width="7.5" style="146" customWidth="1"/>
    <col min="29" max="29" width="15" style="146" hidden="1" customWidth="1"/>
    <col min="30" max="30" width="8.375" style="146" bestFit="1" customWidth="1"/>
    <col min="31" max="31" width="15.125" style="146" hidden="1" customWidth="1"/>
    <col min="32" max="32" width="8.625" style="146" customWidth="1"/>
    <col min="33" max="33" width="24.375" style="146" hidden="1" customWidth="1"/>
    <col min="34" max="34" width="11.375" style="146" hidden="1" customWidth="1"/>
    <col min="35" max="35" width="10" style="146" customWidth="1"/>
    <col min="36" max="36" width="9.875" style="146" bestFit="1" customWidth="1"/>
    <col min="37" max="38" width="8.625" style="146" customWidth="1"/>
    <col min="39" max="39" width="11.375" style="146" hidden="1" customWidth="1"/>
    <col min="40" max="40" width="7.75" style="146" customWidth="1"/>
    <col min="41" max="41" width="9.875" style="146" hidden="1" customWidth="1"/>
    <col min="42" max="42" width="8.25" style="146" hidden="1" customWidth="1"/>
    <col min="43" max="43" width="9.875" style="146" bestFit="1" customWidth="1"/>
    <col min="44" max="44" width="12.625" style="146" hidden="1" customWidth="1"/>
    <col min="45" max="45" width="14.125" style="146" hidden="1" customWidth="1"/>
    <col min="46" max="46" width="15.125" style="146" hidden="1" customWidth="1"/>
    <col min="47" max="47" width="14.625" style="146" hidden="1" customWidth="1"/>
    <col min="48" max="48" width="8.625" style="146" customWidth="1"/>
    <col min="49" max="49" width="7.625" style="146" customWidth="1"/>
    <col min="50" max="50" width="29.875" style="146" hidden="1" customWidth="1"/>
    <col min="51" max="51" width="22.75" style="146" hidden="1" customWidth="1"/>
    <col min="52" max="52" width="7.375" style="146" customWidth="1"/>
    <col min="53" max="53" width="9.375" style="146" customWidth="1"/>
    <col min="54" max="54" width="8.875" style="146" customWidth="1"/>
    <col min="55" max="55" width="29.125" style="146" hidden="1" customWidth="1"/>
    <col min="56" max="56" width="24.625" style="146" hidden="1" customWidth="1"/>
    <col min="57" max="57" width="9.75" style="146" bestFit="1" customWidth="1"/>
    <col min="58" max="58" width="11.25" style="147" hidden="1" customWidth="1"/>
    <col min="59" max="59" width="9.125" style="146" hidden="1" customWidth="1"/>
    <col min="60" max="60" width="9.25" style="148" hidden="1" customWidth="1"/>
    <col min="61" max="61" width="6.25" style="149" hidden="1" customWidth="1"/>
    <col min="62" max="62" width="7.5" style="146" hidden="1" customWidth="1"/>
    <col min="63" max="63" width="6.375" style="149" hidden="1" customWidth="1"/>
    <col min="64" max="64" width="9.25" style="146" hidden="1" customWidth="1"/>
    <col min="65" max="65" width="16.125" style="146" hidden="1" customWidth="1"/>
    <col min="66" max="66" width="41.375" style="160" customWidth="1"/>
    <col min="67" max="67" width="9" style="11" hidden="1" customWidth="1"/>
    <col min="68" max="68" width="14.75" style="150" customWidth="1"/>
    <col min="69" max="69" width="9" style="11" hidden="1" customWidth="1"/>
    <col min="70" max="70" width="10.375" style="151" hidden="1" customWidth="1"/>
    <col min="71" max="71" width="15.75" style="157" customWidth="1"/>
    <col min="72" max="72" width="18.125" hidden="1" customWidth="1"/>
    <col min="73" max="73" width="10.625" hidden="1" customWidth="1"/>
    <col min="74" max="87" width="0" hidden="1" customWidth="1"/>
    <col min="88" max="88" width="11.125" bestFit="1" customWidth="1"/>
    <col min="258" max="258" width="6.5" customWidth="1"/>
    <col min="259" max="259" width="34" customWidth="1"/>
    <col min="260" max="260" width="15.375" customWidth="1"/>
    <col min="261" max="261" width="13" customWidth="1"/>
    <col min="262" max="262" width="9.375" bestFit="1" customWidth="1"/>
    <col min="263" max="263" width="9.125" customWidth="1"/>
    <col min="264" max="264" width="10.125" customWidth="1"/>
    <col min="265" max="266" width="0" hidden="1" customWidth="1"/>
    <col min="267" max="267" width="8.375" customWidth="1"/>
    <col min="268" max="313" width="0" hidden="1" customWidth="1"/>
    <col min="314" max="314" width="9.125" customWidth="1"/>
    <col min="315" max="321" width="0" hidden="1" customWidth="1"/>
    <col min="322" max="322" width="51.875" customWidth="1"/>
    <col min="323" max="323" width="0" hidden="1" customWidth="1"/>
    <col min="324" max="324" width="14.75" customWidth="1"/>
    <col min="325" max="326" width="0" hidden="1" customWidth="1"/>
    <col min="327" max="327" width="15.75" customWidth="1"/>
    <col min="328" max="328" width="18.125" customWidth="1"/>
    <col min="514" max="514" width="6.5" customWidth="1"/>
    <col min="515" max="515" width="34" customWidth="1"/>
    <col min="516" max="516" width="15.375" customWidth="1"/>
    <col min="517" max="517" width="13" customWidth="1"/>
    <col min="518" max="518" width="9.375" bestFit="1" customWidth="1"/>
    <col min="519" max="519" width="9.125" customWidth="1"/>
    <col min="520" max="520" width="10.125" customWidth="1"/>
    <col min="521" max="522" width="0" hidden="1" customWidth="1"/>
    <col min="523" max="523" width="8.375" customWidth="1"/>
    <col min="524" max="569" width="0" hidden="1" customWidth="1"/>
    <col min="570" max="570" width="9.125" customWidth="1"/>
    <col min="571" max="577" width="0" hidden="1" customWidth="1"/>
    <col min="578" max="578" width="51.875" customWidth="1"/>
    <col min="579" max="579" width="0" hidden="1" customWidth="1"/>
    <col min="580" max="580" width="14.75" customWidth="1"/>
    <col min="581" max="582" width="0" hidden="1" customWidth="1"/>
    <col min="583" max="583" width="15.75" customWidth="1"/>
    <col min="584" max="584" width="18.125" customWidth="1"/>
    <col min="770" max="770" width="6.5" customWidth="1"/>
    <col min="771" max="771" width="34" customWidth="1"/>
    <col min="772" max="772" width="15.375" customWidth="1"/>
    <col min="773" max="773" width="13" customWidth="1"/>
    <col min="774" max="774" width="9.375" bestFit="1" customWidth="1"/>
    <col min="775" max="775" width="9.125" customWidth="1"/>
    <col min="776" max="776" width="10.125" customWidth="1"/>
    <col min="777" max="778" width="0" hidden="1" customWidth="1"/>
    <col min="779" max="779" width="8.375" customWidth="1"/>
    <col min="780" max="825" width="0" hidden="1" customWidth="1"/>
    <col min="826" max="826" width="9.125" customWidth="1"/>
    <col min="827" max="833" width="0" hidden="1" customWidth="1"/>
    <col min="834" max="834" width="51.875" customWidth="1"/>
    <col min="835" max="835" width="0" hidden="1" customWidth="1"/>
    <col min="836" max="836" width="14.75" customWidth="1"/>
    <col min="837" max="838" width="0" hidden="1" customWidth="1"/>
    <col min="839" max="839" width="15.75" customWidth="1"/>
    <col min="840" max="840" width="18.125" customWidth="1"/>
    <col min="1026" max="1026" width="6.5" customWidth="1"/>
    <col min="1027" max="1027" width="34" customWidth="1"/>
    <col min="1028" max="1028" width="15.375" customWidth="1"/>
    <col min="1029" max="1029" width="13" customWidth="1"/>
    <col min="1030" max="1030" width="9.375" bestFit="1" customWidth="1"/>
    <col min="1031" max="1031" width="9.125" customWidth="1"/>
    <col min="1032" max="1032" width="10.125" customWidth="1"/>
    <col min="1033" max="1034" width="0" hidden="1" customWidth="1"/>
    <col min="1035" max="1035" width="8.375" customWidth="1"/>
    <col min="1036" max="1081" width="0" hidden="1" customWidth="1"/>
    <col min="1082" max="1082" width="9.125" customWidth="1"/>
    <col min="1083" max="1089" width="0" hidden="1" customWidth="1"/>
    <col min="1090" max="1090" width="51.875" customWidth="1"/>
    <col min="1091" max="1091" width="0" hidden="1" customWidth="1"/>
    <col min="1092" max="1092" width="14.75" customWidth="1"/>
    <col min="1093" max="1094" width="0" hidden="1" customWidth="1"/>
    <col min="1095" max="1095" width="15.75" customWidth="1"/>
    <col min="1096" max="1096" width="18.125" customWidth="1"/>
    <col min="1282" max="1282" width="6.5" customWidth="1"/>
    <col min="1283" max="1283" width="34" customWidth="1"/>
    <col min="1284" max="1284" width="15.375" customWidth="1"/>
    <col min="1285" max="1285" width="13" customWidth="1"/>
    <col min="1286" max="1286" width="9.375" bestFit="1" customWidth="1"/>
    <col min="1287" max="1287" width="9.125" customWidth="1"/>
    <col min="1288" max="1288" width="10.125" customWidth="1"/>
    <col min="1289" max="1290" width="0" hidden="1" customWidth="1"/>
    <col min="1291" max="1291" width="8.375" customWidth="1"/>
    <col min="1292" max="1337" width="0" hidden="1" customWidth="1"/>
    <col min="1338" max="1338" width="9.125" customWidth="1"/>
    <col min="1339" max="1345" width="0" hidden="1" customWidth="1"/>
    <col min="1346" max="1346" width="51.875" customWidth="1"/>
    <col min="1347" max="1347" width="0" hidden="1" customWidth="1"/>
    <col min="1348" max="1348" width="14.75" customWidth="1"/>
    <col min="1349" max="1350" width="0" hidden="1" customWidth="1"/>
    <col min="1351" max="1351" width="15.75" customWidth="1"/>
    <col min="1352" max="1352" width="18.125" customWidth="1"/>
    <col min="1538" max="1538" width="6.5" customWidth="1"/>
    <col min="1539" max="1539" width="34" customWidth="1"/>
    <col min="1540" max="1540" width="15.375" customWidth="1"/>
    <col min="1541" max="1541" width="13" customWidth="1"/>
    <col min="1542" max="1542" width="9.375" bestFit="1" customWidth="1"/>
    <col min="1543" max="1543" width="9.125" customWidth="1"/>
    <col min="1544" max="1544" width="10.125" customWidth="1"/>
    <col min="1545" max="1546" width="0" hidden="1" customWidth="1"/>
    <col min="1547" max="1547" width="8.375" customWidth="1"/>
    <col min="1548" max="1593" width="0" hidden="1" customWidth="1"/>
    <col min="1594" max="1594" width="9.125" customWidth="1"/>
    <col min="1595" max="1601" width="0" hidden="1" customWidth="1"/>
    <col min="1602" max="1602" width="51.875" customWidth="1"/>
    <col min="1603" max="1603" width="0" hidden="1" customWidth="1"/>
    <col min="1604" max="1604" width="14.75" customWidth="1"/>
    <col min="1605" max="1606" width="0" hidden="1" customWidth="1"/>
    <col min="1607" max="1607" width="15.75" customWidth="1"/>
    <col min="1608" max="1608" width="18.125" customWidth="1"/>
    <col min="1794" max="1794" width="6.5" customWidth="1"/>
    <col min="1795" max="1795" width="34" customWidth="1"/>
    <col min="1796" max="1796" width="15.375" customWidth="1"/>
    <col min="1797" max="1797" width="13" customWidth="1"/>
    <col min="1798" max="1798" width="9.375" bestFit="1" customWidth="1"/>
    <col min="1799" max="1799" width="9.125" customWidth="1"/>
    <col min="1800" max="1800" width="10.125" customWidth="1"/>
    <col min="1801" max="1802" width="0" hidden="1" customWidth="1"/>
    <col min="1803" max="1803" width="8.375" customWidth="1"/>
    <col min="1804" max="1849" width="0" hidden="1" customWidth="1"/>
    <col min="1850" max="1850" width="9.125" customWidth="1"/>
    <col min="1851" max="1857" width="0" hidden="1" customWidth="1"/>
    <col min="1858" max="1858" width="51.875" customWidth="1"/>
    <col min="1859" max="1859" width="0" hidden="1" customWidth="1"/>
    <col min="1860" max="1860" width="14.75" customWidth="1"/>
    <col min="1861" max="1862" width="0" hidden="1" customWidth="1"/>
    <col min="1863" max="1863" width="15.75" customWidth="1"/>
    <col min="1864" max="1864" width="18.125" customWidth="1"/>
    <col min="2050" max="2050" width="6.5" customWidth="1"/>
    <col min="2051" max="2051" width="34" customWidth="1"/>
    <col min="2052" max="2052" width="15.375" customWidth="1"/>
    <col min="2053" max="2053" width="13" customWidth="1"/>
    <col min="2054" max="2054" width="9.375" bestFit="1" customWidth="1"/>
    <col min="2055" max="2055" width="9.125" customWidth="1"/>
    <col min="2056" max="2056" width="10.125" customWidth="1"/>
    <col min="2057" max="2058" width="0" hidden="1" customWidth="1"/>
    <col min="2059" max="2059" width="8.375" customWidth="1"/>
    <col min="2060" max="2105" width="0" hidden="1" customWidth="1"/>
    <col min="2106" max="2106" width="9.125" customWidth="1"/>
    <col min="2107" max="2113" width="0" hidden="1" customWidth="1"/>
    <col min="2114" max="2114" width="51.875" customWidth="1"/>
    <col min="2115" max="2115" width="0" hidden="1" customWidth="1"/>
    <col min="2116" max="2116" width="14.75" customWidth="1"/>
    <col min="2117" max="2118" width="0" hidden="1" customWidth="1"/>
    <col min="2119" max="2119" width="15.75" customWidth="1"/>
    <col min="2120" max="2120" width="18.125" customWidth="1"/>
    <col min="2306" max="2306" width="6.5" customWidth="1"/>
    <col min="2307" max="2307" width="34" customWidth="1"/>
    <col min="2308" max="2308" width="15.375" customWidth="1"/>
    <col min="2309" max="2309" width="13" customWidth="1"/>
    <col min="2310" max="2310" width="9.375" bestFit="1" customWidth="1"/>
    <col min="2311" max="2311" width="9.125" customWidth="1"/>
    <col min="2312" max="2312" width="10.125" customWidth="1"/>
    <col min="2313" max="2314" width="0" hidden="1" customWidth="1"/>
    <col min="2315" max="2315" width="8.375" customWidth="1"/>
    <col min="2316" max="2361" width="0" hidden="1" customWidth="1"/>
    <col min="2362" max="2362" width="9.125" customWidth="1"/>
    <col min="2363" max="2369" width="0" hidden="1" customWidth="1"/>
    <col min="2370" max="2370" width="51.875" customWidth="1"/>
    <col min="2371" max="2371" width="0" hidden="1" customWidth="1"/>
    <col min="2372" max="2372" width="14.75" customWidth="1"/>
    <col min="2373" max="2374" width="0" hidden="1" customWidth="1"/>
    <col min="2375" max="2375" width="15.75" customWidth="1"/>
    <col min="2376" max="2376" width="18.125" customWidth="1"/>
    <col min="2562" max="2562" width="6.5" customWidth="1"/>
    <col min="2563" max="2563" width="34" customWidth="1"/>
    <col min="2564" max="2564" width="15.375" customWidth="1"/>
    <col min="2565" max="2565" width="13" customWidth="1"/>
    <col min="2566" max="2566" width="9.375" bestFit="1" customWidth="1"/>
    <col min="2567" max="2567" width="9.125" customWidth="1"/>
    <col min="2568" max="2568" width="10.125" customWidth="1"/>
    <col min="2569" max="2570" width="0" hidden="1" customWidth="1"/>
    <col min="2571" max="2571" width="8.375" customWidth="1"/>
    <col min="2572" max="2617" width="0" hidden="1" customWidth="1"/>
    <col min="2618" max="2618" width="9.125" customWidth="1"/>
    <col min="2619" max="2625" width="0" hidden="1" customWidth="1"/>
    <col min="2626" max="2626" width="51.875" customWidth="1"/>
    <col min="2627" max="2627" width="0" hidden="1" customWidth="1"/>
    <col min="2628" max="2628" width="14.75" customWidth="1"/>
    <col min="2629" max="2630" width="0" hidden="1" customWidth="1"/>
    <col min="2631" max="2631" width="15.75" customWidth="1"/>
    <col min="2632" max="2632" width="18.125" customWidth="1"/>
    <col min="2818" max="2818" width="6.5" customWidth="1"/>
    <col min="2819" max="2819" width="34" customWidth="1"/>
    <col min="2820" max="2820" width="15.375" customWidth="1"/>
    <col min="2821" max="2821" width="13" customWidth="1"/>
    <col min="2822" max="2822" width="9.375" bestFit="1" customWidth="1"/>
    <col min="2823" max="2823" width="9.125" customWidth="1"/>
    <col min="2824" max="2824" width="10.125" customWidth="1"/>
    <col min="2825" max="2826" width="0" hidden="1" customWidth="1"/>
    <col min="2827" max="2827" width="8.375" customWidth="1"/>
    <col min="2828" max="2873" width="0" hidden="1" customWidth="1"/>
    <col min="2874" max="2874" width="9.125" customWidth="1"/>
    <col min="2875" max="2881" width="0" hidden="1" customWidth="1"/>
    <col min="2882" max="2882" width="51.875" customWidth="1"/>
    <col min="2883" max="2883" width="0" hidden="1" customWidth="1"/>
    <col min="2884" max="2884" width="14.75" customWidth="1"/>
    <col min="2885" max="2886" width="0" hidden="1" customWidth="1"/>
    <col min="2887" max="2887" width="15.75" customWidth="1"/>
    <col min="2888" max="2888" width="18.125" customWidth="1"/>
    <col min="3074" max="3074" width="6.5" customWidth="1"/>
    <col min="3075" max="3075" width="34" customWidth="1"/>
    <col min="3076" max="3076" width="15.375" customWidth="1"/>
    <col min="3077" max="3077" width="13" customWidth="1"/>
    <col min="3078" max="3078" width="9.375" bestFit="1" customWidth="1"/>
    <col min="3079" max="3079" width="9.125" customWidth="1"/>
    <col min="3080" max="3080" width="10.125" customWidth="1"/>
    <col min="3081" max="3082" width="0" hidden="1" customWidth="1"/>
    <col min="3083" max="3083" width="8.375" customWidth="1"/>
    <col min="3084" max="3129" width="0" hidden="1" customWidth="1"/>
    <col min="3130" max="3130" width="9.125" customWidth="1"/>
    <col min="3131" max="3137" width="0" hidden="1" customWidth="1"/>
    <col min="3138" max="3138" width="51.875" customWidth="1"/>
    <col min="3139" max="3139" width="0" hidden="1" customWidth="1"/>
    <col min="3140" max="3140" width="14.75" customWidth="1"/>
    <col min="3141" max="3142" width="0" hidden="1" customWidth="1"/>
    <col min="3143" max="3143" width="15.75" customWidth="1"/>
    <col min="3144" max="3144" width="18.125" customWidth="1"/>
    <col min="3330" max="3330" width="6.5" customWidth="1"/>
    <col min="3331" max="3331" width="34" customWidth="1"/>
    <col min="3332" max="3332" width="15.375" customWidth="1"/>
    <col min="3333" max="3333" width="13" customWidth="1"/>
    <col min="3334" max="3334" width="9.375" bestFit="1" customWidth="1"/>
    <col min="3335" max="3335" width="9.125" customWidth="1"/>
    <col min="3336" max="3336" width="10.125" customWidth="1"/>
    <col min="3337" max="3338" width="0" hidden="1" customWidth="1"/>
    <col min="3339" max="3339" width="8.375" customWidth="1"/>
    <col min="3340" max="3385" width="0" hidden="1" customWidth="1"/>
    <col min="3386" max="3386" width="9.125" customWidth="1"/>
    <col min="3387" max="3393" width="0" hidden="1" customWidth="1"/>
    <col min="3394" max="3394" width="51.875" customWidth="1"/>
    <col min="3395" max="3395" width="0" hidden="1" customWidth="1"/>
    <col min="3396" max="3396" width="14.75" customWidth="1"/>
    <col min="3397" max="3398" width="0" hidden="1" customWidth="1"/>
    <col min="3399" max="3399" width="15.75" customWidth="1"/>
    <col min="3400" max="3400" width="18.125" customWidth="1"/>
    <col min="3586" max="3586" width="6.5" customWidth="1"/>
    <col min="3587" max="3587" width="34" customWidth="1"/>
    <col min="3588" max="3588" width="15.375" customWidth="1"/>
    <col min="3589" max="3589" width="13" customWidth="1"/>
    <col min="3590" max="3590" width="9.375" bestFit="1" customWidth="1"/>
    <col min="3591" max="3591" width="9.125" customWidth="1"/>
    <col min="3592" max="3592" width="10.125" customWidth="1"/>
    <col min="3593" max="3594" width="0" hidden="1" customWidth="1"/>
    <col min="3595" max="3595" width="8.375" customWidth="1"/>
    <col min="3596" max="3641" width="0" hidden="1" customWidth="1"/>
    <col min="3642" max="3642" width="9.125" customWidth="1"/>
    <col min="3643" max="3649" width="0" hidden="1" customWidth="1"/>
    <col min="3650" max="3650" width="51.875" customWidth="1"/>
    <col min="3651" max="3651" width="0" hidden="1" customWidth="1"/>
    <col min="3652" max="3652" width="14.75" customWidth="1"/>
    <col min="3653" max="3654" width="0" hidden="1" customWidth="1"/>
    <col min="3655" max="3655" width="15.75" customWidth="1"/>
    <col min="3656" max="3656" width="18.125" customWidth="1"/>
    <col min="3842" max="3842" width="6.5" customWidth="1"/>
    <col min="3843" max="3843" width="34" customWidth="1"/>
    <col min="3844" max="3844" width="15.375" customWidth="1"/>
    <col min="3845" max="3845" width="13" customWidth="1"/>
    <col min="3846" max="3846" width="9.375" bestFit="1" customWidth="1"/>
    <col min="3847" max="3847" width="9.125" customWidth="1"/>
    <col min="3848" max="3848" width="10.125" customWidth="1"/>
    <col min="3849" max="3850" width="0" hidden="1" customWidth="1"/>
    <col min="3851" max="3851" width="8.375" customWidth="1"/>
    <col min="3852" max="3897" width="0" hidden="1" customWidth="1"/>
    <col min="3898" max="3898" width="9.125" customWidth="1"/>
    <col min="3899" max="3905" width="0" hidden="1" customWidth="1"/>
    <col min="3906" max="3906" width="51.875" customWidth="1"/>
    <col min="3907" max="3907" width="0" hidden="1" customWidth="1"/>
    <col min="3908" max="3908" width="14.75" customWidth="1"/>
    <col min="3909" max="3910" width="0" hidden="1" customWidth="1"/>
    <col min="3911" max="3911" width="15.75" customWidth="1"/>
    <col min="3912" max="3912" width="18.125" customWidth="1"/>
    <col min="4098" max="4098" width="6.5" customWidth="1"/>
    <col min="4099" max="4099" width="34" customWidth="1"/>
    <col min="4100" max="4100" width="15.375" customWidth="1"/>
    <col min="4101" max="4101" width="13" customWidth="1"/>
    <col min="4102" max="4102" width="9.375" bestFit="1" customWidth="1"/>
    <col min="4103" max="4103" width="9.125" customWidth="1"/>
    <col min="4104" max="4104" width="10.125" customWidth="1"/>
    <col min="4105" max="4106" width="0" hidden="1" customWidth="1"/>
    <col min="4107" max="4107" width="8.375" customWidth="1"/>
    <col min="4108" max="4153" width="0" hidden="1" customWidth="1"/>
    <col min="4154" max="4154" width="9.125" customWidth="1"/>
    <col min="4155" max="4161" width="0" hidden="1" customWidth="1"/>
    <col min="4162" max="4162" width="51.875" customWidth="1"/>
    <col min="4163" max="4163" width="0" hidden="1" customWidth="1"/>
    <col min="4164" max="4164" width="14.75" customWidth="1"/>
    <col min="4165" max="4166" width="0" hidden="1" customWidth="1"/>
    <col min="4167" max="4167" width="15.75" customWidth="1"/>
    <col min="4168" max="4168" width="18.125" customWidth="1"/>
    <col min="4354" max="4354" width="6.5" customWidth="1"/>
    <col min="4355" max="4355" width="34" customWidth="1"/>
    <col min="4356" max="4356" width="15.375" customWidth="1"/>
    <col min="4357" max="4357" width="13" customWidth="1"/>
    <col min="4358" max="4358" width="9.375" bestFit="1" customWidth="1"/>
    <col min="4359" max="4359" width="9.125" customWidth="1"/>
    <col min="4360" max="4360" width="10.125" customWidth="1"/>
    <col min="4361" max="4362" width="0" hidden="1" customWidth="1"/>
    <col min="4363" max="4363" width="8.375" customWidth="1"/>
    <col min="4364" max="4409" width="0" hidden="1" customWidth="1"/>
    <col min="4410" max="4410" width="9.125" customWidth="1"/>
    <col min="4411" max="4417" width="0" hidden="1" customWidth="1"/>
    <col min="4418" max="4418" width="51.875" customWidth="1"/>
    <col min="4419" max="4419" width="0" hidden="1" customWidth="1"/>
    <col min="4420" max="4420" width="14.75" customWidth="1"/>
    <col min="4421" max="4422" width="0" hidden="1" customWidth="1"/>
    <col min="4423" max="4423" width="15.75" customWidth="1"/>
    <col min="4424" max="4424" width="18.125" customWidth="1"/>
    <col min="4610" max="4610" width="6.5" customWidth="1"/>
    <col min="4611" max="4611" width="34" customWidth="1"/>
    <col min="4612" max="4612" width="15.375" customWidth="1"/>
    <col min="4613" max="4613" width="13" customWidth="1"/>
    <col min="4614" max="4614" width="9.375" bestFit="1" customWidth="1"/>
    <col min="4615" max="4615" width="9.125" customWidth="1"/>
    <col min="4616" max="4616" width="10.125" customWidth="1"/>
    <col min="4617" max="4618" width="0" hidden="1" customWidth="1"/>
    <col min="4619" max="4619" width="8.375" customWidth="1"/>
    <col min="4620" max="4665" width="0" hidden="1" customWidth="1"/>
    <col min="4666" max="4666" width="9.125" customWidth="1"/>
    <col min="4667" max="4673" width="0" hidden="1" customWidth="1"/>
    <col min="4674" max="4674" width="51.875" customWidth="1"/>
    <col min="4675" max="4675" width="0" hidden="1" customWidth="1"/>
    <col min="4676" max="4676" width="14.75" customWidth="1"/>
    <col min="4677" max="4678" width="0" hidden="1" customWidth="1"/>
    <col min="4679" max="4679" width="15.75" customWidth="1"/>
    <col min="4680" max="4680" width="18.125" customWidth="1"/>
    <col min="4866" max="4866" width="6.5" customWidth="1"/>
    <col min="4867" max="4867" width="34" customWidth="1"/>
    <col min="4868" max="4868" width="15.375" customWidth="1"/>
    <col min="4869" max="4869" width="13" customWidth="1"/>
    <col min="4870" max="4870" width="9.375" bestFit="1" customWidth="1"/>
    <col min="4871" max="4871" width="9.125" customWidth="1"/>
    <col min="4872" max="4872" width="10.125" customWidth="1"/>
    <col min="4873" max="4874" width="0" hidden="1" customWidth="1"/>
    <col min="4875" max="4875" width="8.375" customWidth="1"/>
    <col min="4876" max="4921" width="0" hidden="1" customWidth="1"/>
    <col min="4922" max="4922" width="9.125" customWidth="1"/>
    <col min="4923" max="4929" width="0" hidden="1" customWidth="1"/>
    <col min="4930" max="4930" width="51.875" customWidth="1"/>
    <col min="4931" max="4931" width="0" hidden="1" customWidth="1"/>
    <col min="4932" max="4932" width="14.75" customWidth="1"/>
    <col min="4933" max="4934" width="0" hidden="1" customWidth="1"/>
    <col min="4935" max="4935" width="15.75" customWidth="1"/>
    <col min="4936" max="4936" width="18.125" customWidth="1"/>
    <col min="5122" max="5122" width="6.5" customWidth="1"/>
    <col min="5123" max="5123" width="34" customWidth="1"/>
    <col min="5124" max="5124" width="15.375" customWidth="1"/>
    <col min="5125" max="5125" width="13" customWidth="1"/>
    <col min="5126" max="5126" width="9.375" bestFit="1" customWidth="1"/>
    <col min="5127" max="5127" width="9.125" customWidth="1"/>
    <col min="5128" max="5128" width="10.125" customWidth="1"/>
    <col min="5129" max="5130" width="0" hidden="1" customWidth="1"/>
    <col min="5131" max="5131" width="8.375" customWidth="1"/>
    <col min="5132" max="5177" width="0" hidden="1" customWidth="1"/>
    <col min="5178" max="5178" width="9.125" customWidth="1"/>
    <col min="5179" max="5185" width="0" hidden="1" customWidth="1"/>
    <col min="5186" max="5186" width="51.875" customWidth="1"/>
    <col min="5187" max="5187" width="0" hidden="1" customWidth="1"/>
    <col min="5188" max="5188" width="14.75" customWidth="1"/>
    <col min="5189" max="5190" width="0" hidden="1" customWidth="1"/>
    <col min="5191" max="5191" width="15.75" customWidth="1"/>
    <col min="5192" max="5192" width="18.125" customWidth="1"/>
    <col min="5378" max="5378" width="6.5" customWidth="1"/>
    <col min="5379" max="5379" width="34" customWidth="1"/>
    <col min="5380" max="5380" width="15.375" customWidth="1"/>
    <col min="5381" max="5381" width="13" customWidth="1"/>
    <col min="5382" max="5382" width="9.375" bestFit="1" customWidth="1"/>
    <col min="5383" max="5383" width="9.125" customWidth="1"/>
    <col min="5384" max="5384" width="10.125" customWidth="1"/>
    <col min="5385" max="5386" width="0" hidden="1" customWidth="1"/>
    <col min="5387" max="5387" width="8.375" customWidth="1"/>
    <col min="5388" max="5433" width="0" hidden="1" customWidth="1"/>
    <col min="5434" max="5434" width="9.125" customWidth="1"/>
    <col min="5435" max="5441" width="0" hidden="1" customWidth="1"/>
    <col min="5442" max="5442" width="51.875" customWidth="1"/>
    <col min="5443" max="5443" width="0" hidden="1" customWidth="1"/>
    <col min="5444" max="5444" width="14.75" customWidth="1"/>
    <col min="5445" max="5446" width="0" hidden="1" customWidth="1"/>
    <col min="5447" max="5447" width="15.75" customWidth="1"/>
    <col min="5448" max="5448" width="18.125" customWidth="1"/>
    <col min="5634" max="5634" width="6.5" customWidth="1"/>
    <col min="5635" max="5635" width="34" customWidth="1"/>
    <col min="5636" max="5636" width="15.375" customWidth="1"/>
    <col min="5637" max="5637" width="13" customWidth="1"/>
    <col min="5638" max="5638" width="9.375" bestFit="1" customWidth="1"/>
    <col min="5639" max="5639" width="9.125" customWidth="1"/>
    <col min="5640" max="5640" width="10.125" customWidth="1"/>
    <col min="5641" max="5642" width="0" hidden="1" customWidth="1"/>
    <col min="5643" max="5643" width="8.375" customWidth="1"/>
    <col min="5644" max="5689" width="0" hidden="1" customWidth="1"/>
    <col min="5690" max="5690" width="9.125" customWidth="1"/>
    <col min="5691" max="5697" width="0" hidden="1" customWidth="1"/>
    <col min="5698" max="5698" width="51.875" customWidth="1"/>
    <col min="5699" max="5699" width="0" hidden="1" customWidth="1"/>
    <col min="5700" max="5700" width="14.75" customWidth="1"/>
    <col min="5701" max="5702" width="0" hidden="1" customWidth="1"/>
    <col min="5703" max="5703" width="15.75" customWidth="1"/>
    <col min="5704" max="5704" width="18.125" customWidth="1"/>
    <col min="5890" max="5890" width="6.5" customWidth="1"/>
    <col min="5891" max="5891" width="34" customWidth="1"/>
    <col min="5892" max="5892" width="15.375" customWidth="1"/>
    <col min="5893" max="5893" width="13" customWidth="1"/>
    <col min="5894" max="5894" width="9.375" bestFit="1" customWidth="1"/>
    <col min="5895" max="5895" width="9.125" customWidth="1"/>
    <col min="5896" max="5896" width="10.125" customWidth="1"/>
    <col min="5897" max="5898" width="0" hidden="1" customWidth="1"/>
    <col min="5899" max="5899" width="8.375" customWidth="1"/>
    <col min="5900" max="5945" width="0" hidden="1" customWidth="1"/>
    <col min="5946" max="5946" width="9.125" customWidth="1"/>
    <col min="5947" max="5953" width="0" hidden="1" customWidth="1"/>
    <col min="5954" max="5954" width="51.875" customWidth="1"/>
    <col min="5955" max="5955" width="0" hidden="1" customWidth="1"/>
    <col min="5956" max="5956" width="14.75" customWidth="1"/>
    <col min="5957" max="5958" width="0" hidden="1" customWidth="1"/>
    <col min="5959" max="5959" width="15.75" customWidth="1"/>
    <col min="5960" max="5960" width="18.125" customWidth="1"/>
    <col min="6146" max="6146" width="6.5" customWidth="1"/>
    <col min="6147" max="6147" width="34" customWidth="1"/>
    <col min="6148" max="6148" width="15.375" customWidth="1"/>
    <col min="6149" max="6149" width="13" customWidth="1"/>
    <col min="6150" max="6150" width="9.375" bestFit="1" customWidth="1"/>
    <col min="6151" max="6151" width="9.125" customWidth="1"/>
    <col min="6152" max="6152" width="10.125" customWidth="1"/>
    <col min="6153" max="6154" width="0" hidden="1" customWidth="1"/>
    <col min="6155" max="6155" width="8.375" customWidth="1"/>
    <col min="6156" max="6201" width="0" hidden="1" customWidth="1"/>
    <col min="6202" max="6202" width="9.125" customWidth="1"/>
    <col min="6203" max="6209" width="0" hidden="1" customWidth="1"/>
    <col min="6210" max="6210" width="51.875" customWidth="1"/>
    <col min="6211" max="6211" width="0" hidden="1" customWidth="1"/>
    <col min="6212" max="6212" width="14.75" customWidth="1"/>
    <col min="6213" max="6214" width="0" hidden="1" customWidth="1"/>
    <col min="6215" max="6215" width="15.75" customWidth="1"/>
    <col min="6216" max="6216" width="18.125" customWidth="1"/>
    <col min="6402" max="6402" width="6.5" customWidth="1"/>
    <col min="6403" max="6403" width="34" customWidth="1"/>
    <col min="6404" max="6404" width="15.375" customWidth="1"/>
    <col min="6405" max="6405" width="13" customWidth="1"/>
    <col min="6406" max="6406" width="9.375" bestFit="1" customWidth="1"/>
    <col min="6407" max="6407" width="9.125" customWidth="1"/>
    <col min="6408" max="6408" width="10.125" customWidth="1"/>
    <col min="6409" max="6410" width="0" hidden="1" customWidth="1"/>
    <col min="6411" max="6411" width="8.375" customWidth="1"/>
    <col min="6412" max="6457" width="0" hidden="1" customWidth="1"/>
    <col min="6458" max="6458" width="9.125" customWidth="1"/>
    <col min="6459" max="6465" width="0" hidden="1" customWidth="1"/>
    <col min="6466" max="6466" width="51.875" customWidth="1"/>
    <col min="6467" max="6467" width="0" hidden="1" customWidth="1"/>
    <col min="6468" max="6468" width="14.75" customWidth="1"/>
    <col min="6469" max="6470" width="0" hidden="1" customWidth="1"/>
    <col min="6471" max="6471" width="15.75" customWidth="1"/>
    <col min="6472" max="6472" width="18.125" customWidth="1"/>
    <col min="6658" max="6658" width="6.5" customWidth="1"/>
    <col min="6659" max="6659" width="34" customWidth="1"/>
    <col min="6660" max="6660" width="15.375" customWidth="1"/>
    <col min="6661" max="6661" width="13" customWidth="1"/>
    <col min="6662" max="6662" width="9.375" bestFit="1" customWidth="1"/>
    <col min="6663" max="6663" width="9.125" customWidth="1"/>
    <col min="6664" max="6664" width="10.125" customWidth="1"/>
    <col min="6665" max="6666" width="0" hidden="1" customWidth="1"/>
    <col min="6667" max="6667" width="8.375" customWidth="1"/>
    <col min="6668" max="6713" width="0" hidden="1" customWidth="1"/>
    <col min="6714" max="6714" width="9.125" customWidth="1"/>
    <col min="6715" max="6721" width="0" hidden="1" customWidth="1"/>
    <col min="6722" max="6722" width="51.875" customWidth="1"/>
    <col min="6723" max="6723" width="0" hidden="1" customWidth="1"/>
    <col min="6724" max="6724" width="14.75" customWidth="1"/>
    <col min="6725" max="6726" width="0" hidden="1" customWidth="1"/>
    <col min="6727" max="6727" width="15.75" customWidth="1"/>
    <col min="6728" max="6728" width="18.125" customWidth="1"/>
    <col min="6914" max="6914" width="6.5" customWidth="1"/>
    <col min="6915" max="6915" width="34" customWidth="1"/>
    <col min="6916" max="6916" width="15.375" customWidth="1"/>
    <col min="6917" max="6917" width="13" customWidth="1"/>
    <col min="6918" max="6918" width="9.375" bestFit="1" customWidth="1"/>
    <col min="6919" max="6919" width="9.125" customWidth="1"/>
    <col min="6920" max="6920" width="10.125" customWidth="1"/>
    <col min="6921" max="6922" width="0" hidden="1" customWidth="1"/>
    <col min="6923" max="6923" width="8.375" customWidth="1"/>
    <col min="6924" max="6969" width="0" hidden="1" customWidth="1"/>
    <col min="6970" max="6970" width="9.125" customWidth="1"/>
    <col min="6971" max="6977" width="0" hidden="1" customWidth="1"/>
    <col min="6978" max="6978" width="51.875" customWidth="1"/>
    <col min="6979" max="6979" width="0" hidden="1" customWidth="1"/>
    <col min="6980" max="6980" width="14.75" customWidth="1"/>
    <col min="6981" max="6982" width="0" hidden="1" customWidth="1"/>
    <col min="6983" max="6983" width="15.75" customWidth="1"/>
    <col min="6984" max="6984" width="18.125" customWidth="1"/>
    <col min="7170" max="7170" width="6.5" customWidth="1"/>
    <col min="7171" max="7171" width="34" customWidth="1"/>
    <col min="7172" max="7172" width="15.375" customWidth="1"/>
    <col min="7173" max="7173" width="13" customWidth="1"/>
    <col min="7174" max="7174" width="9.375" bestFit="1" customWidth="1"/>
    <col min="7175" max="7175" width="9.125" customWidth="1"/>
    <col min="7176" max="7176" width="10.125" customWidth="1"/>
    <col min="7177" max="7178" width="0" hidden="1" customWidth="1"/>
    <col min="7179" max="7179" width="8.375" customWidth="1"/>
    <col min="7180" max="7225" width="0" hidden="1" customWidth="1"/>
    <col min="7226" max="7226" width="9.125" customWidth="1"/>
    <col min="7227" max="7233" width="0" hidden="1" customWidth="1"/>
    <col min="7234" max="7234" width="51.875" customWidth="1"/>
    <col min="7235" max="7235" width="0" hidden="1" customWidth="1"/>
    <col min="7236" max="7236" width="14.75" customWidth="1"/>
    <col min="7237" max="7238" width="0" hidden="1" customWidth="1"/>
    <col min="7239" max="7239" width="15.75" customWidth="1"/>
    <col min="7240" max="7240" width="18.125" customWidth="1"/>
    <col min="7426" max="7426" width="6.5" customWidth="1"/>
    <col min="7427" max="7427" width="34" customWidth="1"/>
    <col min="7428" max="7428" width="15.375" customWidth="1"/>
    <col min="7429" max="7429" width="13" customWidth="1"/>
    <col min="7430" max="7430" width="9.375" bestFit="1" customWidth="1"/>
    <col min="7431" max="7431" width="9.125" customWidth="1"/>
    <col min="7432" max="7432" width="10.125" customWidth="1"/>
    <col min="7433" max="7434" width="0" hidden="1" customWidth="1"/>
    <col min="7435" max="7435" width="8.375" customWidth="1"/>
    <col min="7436" max="7481" width="0" hidden="1" customWidth="1"/>
    <col min="7482" max="7482" width="9.125" customWidth="1"/>
    <col min="7483" max="7489" width="0" hidden="1" customWidth="1"/>
    <col min="7490" max="7490" width="51.875" customWidth="1"/>
    <col min="7491" max="7491" width="0" hidden="1" customWidth="1"/>
    <col min="7492" max="7492" width="14.75" customWidth="1"/>
    <col min="7493" max="7494" width="0" hidden="1" customWidth="1"/>
    <col min="7495" max="7495" width="15.75" customWidth="1"/>
    <col min="7496" max="7496" width="18.125" customWidth="1"/>
    <col min="7682" max="7682" width="6.5" customWidth="1"/>
    <col min="7683" max="7683" width="34" customWidth="1"/>
    <col min="7684" max="7684" width="15.375" customWidth="1"/>
    <col min="7685" max="7685" width="13" customWidth="1"/>
    <col min="7686" max="7686" width="9.375" bestFit="1" customWidth="1"/>
    <col min="7687" max="7687" width="9.125" customWidth="1"/>
    <col min="7688" max="7688" width="10.125" customWidth="1"/>
    <col min="7689" max="7690" width="0" hidden="1" customWidth="1"/>
    <col min="7691" max="7691" width="8.375" customWidth="1"/>
    <col min="7692" max="7737" width="0" hidden="1" customWidth="1"/>
    <col min="7738" max="7738" width="9.125" customWidth="1"/>
    <col min="7739" max="7745" width="0" hidden="1" customWidth="1"/>
    <col min="7746" max="7746" width="51.875" customWidth="1"/>
    <col min="7747" max="7747" width="0" hidden="1" customWidth="1"/>
    <col min="7748" max="7748" width="14.75" customWidth="1"/>
    <col min="7749" max="7750" width="0" hidden="1" customWidth="1"/>
    <col min="7751" max="7751" width="15.75" customWidth="1"/>
    <col min="7752" max="7752" width="18.125" customWidth="1"/>
    <col min="7938" max="7938" width="6.5" customWidth="1"/>
    <col min="7939" max="7939" width="34" customWidth="1"/>
    <col min="7940" max="7940" width="15.375" customWidth="1"/>
    <col min="7941" max="7941" width="13" customWidth="1"/>
    <col min="7942" max="7942" width="9.375" bestFit="1" customWidth="1"/>
    <col min="7943" max="7943" width="9.125" customWidth="1"/>
    <col min="7944" max="7944" width="10.125" customWidth="1"/>
    <col min="7945" max="7946" width="0" hidden="1" customWidth="1"/>
    <col min="7947" max="7947" width="8.375" customWidth="1"/>
    <col min="7948" max="7993" width="0" hidden="1" customWidth="1"/>
    <col min="7994" max="7994" width="9.125" customWidth="1"/>
    <col min="7995" max="8001" width="0" hidden="1" customWidth="1"/>
    <col min="8002" max="8002" width="51.875" customWidth="1"/>
    <col min="8003" max="8003" width="0" hidden="1" customWidth="1"/>
    <col min="8004" max="8004" width="14.75" customWidth="1"/>
    <col min="8005" max="8006" width="0" hidden="1" customWidth="1"/>
    <col min="8007" max="8007" width="15.75" customWidth="1"/>
    <col min="8008" max="8008" width="18.125" customWidth="1"/>
    <col min="8194" max="8194" width="6.5" customWidth="1"/>
    <col min="8195" max="8195" width="34" customWidth="1"/>
    <col min="8196" max="8196" width="15.375" customWidth="1"/>
    <col min="8197" max="8197" width="13" customWidth="1"/>
    <col min="8198" max="8198" width="9.375" bestFit="1" customWidth="1"/>
    <col min="8199" max="8199" width="9.125" customWidth="1"/>
    <col min="8200" max="8200" width="10.125" customWidth="1"/>
    <col min="8201" max="8202" width="0" hidden="1" customWidth="1"/>
    <col min="8203" max="8203" width="8.375" customWidth="1"/>
    <col min="8204" max="8249" width="0" hidden="1" customWidth="1"/>
    <col min="8250" max="8250" width="9.125" customWidth="1"/>
    <col min="8251" max="8257" width="0" hidden="1" customWidth="1"/>
    <col min="8258" max="8258" width="51.875" customWidth="1"/>
    <col min="8259" max="8259" width="0" hidden="1" customWidth="1"/>
    <col min="8260" max="8260" width="14.75" customWidth="1"/>
    <col min="8261" max="8262" width="0" hidden="1" customWidth="1"/>
    <col min="8263" max="8263" width="15.75" customWidth="1"/>
    <col min="8264" max="8264" width="18.125" customWidth="1"/>
    <col min="8450" max="8450" width="6.5" customWidth="1"/>
    <col min="8451" max="8451" width="34" customWidth="1"/>
    <col min="8452" max="8452" width="15.375" customWidth="1"/>
    <col min="8453" max="8453" width="13" customWidth="1"/>
    <col min="8454" max="8454" width="9.375" bestFit="1" customWidth="1"/>
    <col min="8455" max="8455" width="9.125" customWidth="1"/>
    <col min="8456" max="8456" width="10.125" customWidth="1"/>
    <col min="8457" max="8458" width="0" hidden="1" customWidth="1"/>
    <col min="8459" max="8459" width="8.375" customWidth="1"/>
    <col min="8460" max="8505" width="0" hidden="1" customWidth="1"/>
    <col min="8506" max="8506" width="9.125" customWidth="1"/>
    <col min="8507" max="8513" width="0" hidden="1" customWidth="1"/>
    <col min="8514" max="8514" width="51.875" customWidth="1"/>
    <col min="8515" max="8515" width="0" hidden="1" customWidth="1"/>
    <col min="8516" max="8516" width="14.75" customWidth="1"/>
    <col min="8517" max="8518" width="0" hidden="1" customWidth="1"/>
    <col min="8519" max="8519" width="15.75" customWidth="1"/>
    <col min="8520" max="8520" width="18.125" customWidth="1"/>
    <col min="8706" max="8706" width="6.5" customWidth="1"/>
    <col min="8707" max="8707" width="34" customWidth="1"/>
    <col min="8708" max="8708" width="15.375" customWidth="1"/>
    <col min="8709" max="8709" width="13" customWidth="1"/>
    <col min="8710" max="8710" width="9.375" bestFit="1" customWidth="1"/>
    <col min="8711" max="8711" width="9.125" customWidth="1"/>
    <col min="8712" max="8712" width="10.125" customWidth="1"/>
    <col min="8713" max="8714" width="0" hidden="1" customWidth="1"/>
    <col min="8715" max="8715" width="8.375" customWidth="1"/>
    <col min="8716" max="8761" width="0" hidden="1" customWidth="1"/>
    <col min="8762" max="8762" width="9.125" customWidth="1"/>
    <col min="8763" max="8769" width="0" hidden="1" customWidth="1"/>
    <col min="8770" max="8770" width="51.875" customWidth="1"/>
    <col min="8771" max="8771" width="0" hidden="1" customWidth="1"/>
    <col min="8772" max="8772" width="14.75" customWidth="1"/>
    <col min="8773" max="8774" width="0" hidden="1" customWidth="1"/>
    <col min="8775" max="8775" width="15.75" customWidth="1"/>
    <col min="8776" max="8776" width="18.125" customWidth="1"/>
    <col min="8962" max="8962" width="6.5" customWidth="1"/>
    <col min="8963" max="8963" width="34" customWidth="1"/>
    <col min="8964" max="8964" width="15.375" customWidth="1"/>
    <col min="8965" max="8965" width="13" customWidth="1"/>
    <col min="8966" max="8966" width="9.375" bestFit="1" customWidth="1"/>
    <col min="8967" max="8967" width="9.125" customWidth="1"/>
    <col min="8968" max="8968" width="10.125" customWidth="1"/>
    <col min="8969" max="8970" width="0" hidden="1" customWidth="1"/>
    <col min="8971" max="8971" width="8.375" customWidth="1"/>
    <col min="8972" max="9017" width="0" hidden="1" customWidth="1"/>
    <col min="9018" max="9018" width="9.125" customWidth="1"/>
    <col min="9019" max="9025" width="0" hidden="1" customWidth="1"/>
    <col min="9026" max="9026" width="51.875" customWidth="1"/>
    <col min="9027" max="9027" width="0" hidden="1" customWidth="1"/>
    <col min="9028" max="9028" width="14.75" customWidth="1"/>
    <col min="9029" max="9030" width="0" hidden="1" customWidth="1"/>
    <col min="9031" max="9031" width="15.75" customWidth="1"/>
    <col min="9032" max="9032" width="18.125" customWidth="1"/>
    <col min="9218" max="9218" width="6.5" customWidth="1"/>
    <col min="9219" max="9219" width="34" customWidth="1"/>
    <col min="9220" max="9220" width="15.375" customWidth="1"/>
    <col min="9221" max="9221" width="13" customWidth="1"/>
    <col min="9222" max="9222" width="9.375" bestFit="1" customWidth="1"/>
    <col min="9223" max="9223" width="9.125" customWidth="1"/>
    <col min="9224" max="9224" width="10.125" customWidth="1"/>
    <col min="9225" max="9226" width="0" hidden="1" customWidth="1"/>
    <col min="9227" max="9227" width="8.375" customWidth="1"/>
    <col min="9228" max="9273" width="0" hidden="1" customWidth="1"/>
    <col min="9274" max="9274" width="9.125" customWidth="1"/>
    <col min="9275" max="9281" width="0" hidden="1" customWidth="1"/>
    <col min="9282" max="9282" width="51.875" customWidth="1"/>
    <col min="9283" max="9283" width="0" hidden="1" customWidth="1"/>
    <col min="9284" max="9284" width="14.75" customWidth="1"/>
    <col min="9285" max="9286" width="0" hidden="1" customWidth="1"/>
    <col min="9287" max="9287" width="15.75" customWidth="1"/>
    <col min="9288" max="9288" width="18.125" customWidth="1"/>
    <col min="9474" max="9474" width="6.5" customWidth="1"/>
    <col min="9475" max="9475" width="34" customWidth="1"/>
    <col min="9476" max="9476" width="15.375" customWidth="1"/>
    <col min="9477" max="9477" width="13" customWidth="1"/>
    <col min="9478" max="9478" width="9.375" bestFit="1" customWidth="1"/>
    <col min="9479" max="9479" width="9.125" customWidth="1"/>
    <col min="9480" max="9480" width="10.125" customWidth="1"/>
    <col min="9481" max="9482" width="0" hidden="1" customWidth="1"/>
    <col min="9483" max="9483" width="8.375" customWidth="1"/>
    <col min="9484" max="9529" width="0" hidden="1" customWidth="1"/>
    <col min="9530" max="9530" width="9.125" customWidth="1"/>
    <col min="9531" max="9537" width="0" hidden="1" customWidth="1"/>
    <col min="9538" max="9538" width="51.875" customWidth="1"/>
    <col min="9539" max="9539" width="0" hidden="1" customWidth="1"/>
    <col min="9540" max="9540" width="14.75" customWidth="1"/>
    <col min="9541" max="9542" width="0" hidden="1" customWidth="1"/>
    <col min="9543" max="9543" width="15.75" customWidth="1"/>
    <col min="9544" max="9544" width="18.125" customWidth="1"/>
    <col min="9730" max="9730" width="6.5" customWidth="1"/>
    <col min="9731" max="9731" width="34" customWidth="1"/>
    <col min="9732" max="9732" width="15.375" customWidth="1"/>
    <col min="9733" max="9733" width="13" customWidth="1"/>
    <col min="9734" max="9734" width="9.375" bestFit="1" customWidth="1"/>
    <col min="9735" max="9735" width="9.125" customWidth="1"/>
    <col min="9736" max="9736" width="10.125" customWidth="1"/>
    <col min="9737" max="9738" width="0" hidden="1" customWidth="1"/>
    <col min="9739" max="9739" width="8.375" customWidth="1"/>
    <col min="9740" max="9785" width="0" hidden="1" customWidth="1"/>
    <col min="9786" max="9786" width="9.125" customWidth="1"/>
    <col min="9787" max="9793" width="0" hidden="1" customWidth="1"/>
    <col min="9794" max="9794" width="51.875" customWidth="1"/>
    <col min="9795" max="9795" width="0" hidden="1" customWidth="1"/>
    <col min="9796" max="9796" width="14.75" customWidth="1"/>
    <col min="9797" max="9798" width="0" hidden="1" customWidth="1"/>
    <col min="9799" max="9799" width="15.75" customWidth="1"/>
    <col min="9800" max="9800" width="18.125" customWidth="1"/>
    <col min="9986" max="9986" width="6.5" customWidth="1"/>
    <col min="9987" max="9987" width="34" customWidth="1"/>
    <col min="9988" max="9988" width="15.375" customWidth="1"/>
    <col min="9989" max="9989" width="13" customWidth="1"/>
    <col min="9990" max="9990" width="9.375" bestFit="1" customWidth="1"/>
    <col min="9991" max="9991" width="9.125" customWidth="1"/>
    <col min="9992" max="9992" width="10.125" customWidth="1"/>
    <col min="9993" max="9994" width="0" hidden="1" customWidth="1"/>
    <col min="9995" max="9995" width="8.375" customWidth="1"/>
    <col min="9996" max="10041" width="0" hidden="1" customWidth="1"/>
    <col min="10042" max="10042" width="9.125" customWidth="1"/>
    <col min="10043" max="10049" width="0" hidden="1" customWidth="1"/>
    <col min="10050" max="10050" width="51.875" customWidth="1"/>
    <col min="10051" max="10051" width="0" hidden="1" customWidth="1"/>
    <col min="10052" max="10052" width="14.75" customWidth="1"/>
    <col min="10053" max="10054" width="0" hidden="1" customWidth="1"/>
    <col min="10055" max="10055" width="15.75" customWidth="1"/>
    <col min="10056" max="10056" width="18.125" customWidth="1"/>
    <col min="10242" max="10242" width="6.5" customWidth="1"/>
    <col min="10243" max="10243" width="34" customWidth="1"/>
    <col min="10244" max="10244" width="15.375" customWidth="1"/>
    <col min="10245" max="10245" width="13" customWidth="1"/>
    <col min="10246" max="10246" width="9.375" bestFit="1" customWidth="1"/>
    <col min="10247" max="10247" width="9.125" customWidth="1"/>
    <col min="10248" max="10248" width="10.125" customWidth="1"/>
    <col min="10249" max="10250" width="0" hidden="1" customWidth="1"/>
    <col min="10251" max="10251" width="8.375" customWidth="1"/>
    <col min="10252" max="10297" width="0" hidden="1" customWidth="1"/>
    <col min="10298" max="10298" width="9.125" customWidth="1"/>
    <col min="10299" max="10305" width="0" hidden="1" customWidth="1"/>
    <col min="10306" max="10306" width="51.875" customWidth="1"/>
    <col min="10307" max="10307" width="0" hidden="1" customWidth="1"/>
    <col min="10308" max="10308" width="14.75" customWidth="1"/>
    <col min="10309" max="10310" width="0" hidden="1" customWidth="1"/>
    <col min="10311" max="10311" width="15.75" customWidth="1"/>
    <col min="10312" max="10312" width="18.125" customWidth="1"/>
    <col min="10498" max="10498" width="6.5" customWidth="1"/>
    <col min="10499" max="10499" width="34" customWidth="1"/>
    <col min="10500" max="10500" width="15.375" customWidth="1"/>
    <col min="10501" max="10501" width="13" customWidth="1"/>
    <col min="10502" max="10502" width="9.375" bestFit="1" customWidth="1"/>
    <col min="10503" max="10503" width="9.125" customWidth="1"/>
    <col min="10504" max="10504" width="10.125" customWidth="1"/>
    <col min="10505" max="10506" width="0" hidden="1" customWidth="1"/>
    <col min="10507" max="10507" width="8.375" customWidth="1"/>
    <col min="10508" max="10553" width="0" hidden="1" customWidth="1"/>
    <col min="10554" max="10554" width="9.125" customWidth="1"/>
    <col min="10555" max="10561" width="0" hidden="1" customWidth="1"/>
    <col min="10562" max="10562" width="51.875" customWidth="1"/>
    <col min="10563" max="10563" width="0" hidden="1" customWidth="1"/>
    <col min="10564" max="10564" width="14.75" customWidth="1"/>
    <col min="10565" max="10566" width="0" hidden="1" customWidth="1"/>
    <col min="10567" max="10567" width="15.75" customWidth="1"/>
    <col min="10568" max="10568" width="18.125" customWidth="1"/>
    <col min="10754" max="10754" width="6.5" customWidth="1"/>
    <col min="10755" max="10755" width="34" customWidth="1"/>
    <col min="10756" max="10756" width="15.375" customWidth="1"/>
    <col min="10757" max="10757" width="13" customWidth="1"/>
    <col min="10758" max="10758" width="9.375" bestFit="1" customWidth="1"/>
    <col min="10759" max="10759" width="9.125" customWidth="1"/>
    <col min="10760" max="10760" width="10.125" customWidth="1"/>
    <col min="10761" max="10762" width="0" hidden="1" customWidth="1"/>
    <col min="10763" max="10763" width="8.375" customWidth="1"/>
    <col min="10764" max="10809" width="0" hidden="1" customWidth="1"/>
    <col min="10810" max="10810" width="9.125" customWidth="1"/>
    <col min="10811" max="10817" width="0" hidden="1" customWidth="1"/>
    <col min="10818" max="10818" width="51.875" customWidth="1"/>
    <col min="10819" max="10819" width="0" hidden="1" customWidth="1"/>
    <col min="10820" max="10820" width="14.75" customWidth="1"/>
    <col min="10821" max="10822" width="0" hidden="1" customWidth="1"/>
    <col min="10823" max="10823" width="15.75" customWidth="1"/>
    <col min="10824" max="10824" width="18.125" customWidth="1"/>
    <col min="11010" max="11010" width="6.5" customWidth="1"/>
    <col min="11011" max="11011" width="34" customWidth="1"/>
    <col min="11012" max="11012" width="15.375" customWidth="1"/>
    <col min="11013" max="11013" width="13" customWidth="1"/>
    <col min="11014" max="11014" width="9.375" bestFit="1" customWidth="1"/>
    <col min="11015" max="11015" width="9.125" customWidth="1"/>
    <col min="11016" max="11016" width="10.125" customWidth="1"/>
    <col min="11017" max="11018" width="0" hidden="1" customWidth="1"/>
    <col min="11019" max="11019" width="8.375" customWidth="1"/>
    <col min="11020" max="11065" width="0" hidden="1" customWidth="1"/>
    <col min="11066" max="11066" width="9.125" customWidth="1"/>
    <col min="11067" max="11073" width="0" hidden="1" customWidth="1"/>
    <col min="11074" max="11074" width="51.875" customWidth="1"/>
    <col min="11075" max="11075" width="0" hidden="1" customWidth="1"/>
    <col min="11076" max="11076" width="14.75" customWidth="1"/>
    <col min="11077" max="11078" width="0" hidden="1" customWidth="1"/>
    <col min="11079" max="11079" width="15.75" customWidth="1"/>
    <col min="11080" max="11080" width="18.125" customWidth="1"/>
    <col min="11266" max="11266" width="6.5" customWidth="1"/>
    <col min="11267" max="11267" width="34" customWidth="1"/>
    <col min="11268" max="11268" width="15.375" customWidth="1"/>
    <col min="11269" max="11269" width="13" customWidth="1"/>
    <col min="11270" max="11270" width="9.375" bestFit="1" customWidth="1"/>
    <col min="11271" max="11271" width="9.125" customWidth="1"/>
    <col min="11272" max="11272" width="10.125" customWidth="1"/>
    <col min="11273" max="11274" width="0" hidden="1" customWidth="1"/>
    <col min="11275" max="11275" width="8.375" customWidth="1"/>
    <col min="11276" max="11321" width="0" hidden="1" customWidth="1"/>
    <col min="11322" max="11322" width="9.125" customWidth="1"/>
    <col min="11323" max="11329" width="0" hidden="1" customWidth="1"/>
    <col min="11330" max="11330" width="51.875" customWidth="1"/>
    <col min="11331" max="11331" width="0" hidden="1" customWidth="1"/>
    <col min="11332" max="11332" width="14.75" customWidth="1"/>
    <col min="11333" max="11334" width="0" hidden="1" customWidth="1"/>
    <col min="11335" max="11335" width="15.75" customWidth="1"/>
    <col min="11336" max="11336" width="18.125" customWidth="1"/>
    <col min="11522" max="11522" width="6.5" customWidth="1"/>
    <col min="11523" max="11523" width="34" customWidth="1"/>
    <col min="11524" max="11524" width="15.375" customWidth="1"/>
    <col min="11525" max="11525" width="13" customWidth="1"/>
    <col min="11526" max="11526" width="9.375" bestFit="1" customWidth="1"/>
    <col min="11527" max="11527" width="9.125" customWidth="1"/>
    <col min="11528" max="11528" width="10.125" customWidth="1"/>
    <col min="11529" max="11530" width="0" hidden="1" customWidth="1"/>
    <col min="11531" max="11531" width="8.375" customWidth="1"/>
    <col min="11532" max="11577" width="0" hidden="1" customWidth="1"/>
    <col min="11578" max="11578" width="9.125" customWidth="1"/>
    <col min="11579" max="11585" width="0" hidden="1" customWidth="1"/>
    <col min="11586" max="11586" width="51.875" customWidth="1"/>
    <col min="11587" max="11587" width="0" hidden="1" customWidth="1"/>
    <col min="11588" max="11588" width="14.75" customWidth="1"/>
    <col min="11589" max="11590" width="0" hidden="1" customWidth="1"/>
    <col min="11591" max="11591" width="15.75" customWidth="1"/>
    <col min="11592" max="11592" width="18.125" customWidth="1"/>
    <col min="11778" max="11778" width="6.5" customWidth="1"/>
    <col min="11779" max="11779" width="34" customWidth="1"/>
    <col min="11780" max="11780" width="15.375" customWidth="1"/>
    <col min="11781" max="11781" width="13" customWidth="1"/>
    <col min="11782" max="11782" width="9.375" bestFit="1" customWidth="1"/>
    <col min="11783" max="11783" width="9.125" customWidth="1"/>
    <col min="11784" max="11784" width="10.125" customWidth="1"/>
    <col min="11785" max="11786" width="0" hidden="1" customWidth="1"/>
    <col min="11787" max="11787" width="8.375" customWidth="1"/>
    <col min="11788" max="11833" width="0" hidden="1" customWidth="1"/>
    <col min="11834" max="11834" width="9.125" customWidth="1"/>
    <col min="11835" max="11841" width="0" hidden="1" customWidth="1"/>
    <col min="11842" max="11842" width="51.875" customWidth="1"/>
    <col min="11843" max="11843" width="0" hidden="1" customWidth="1"/>
    <col min="11844" max="11844" width="14.75" customWidth="1"/>
    <col min="11845" max="11846" width="0" hidden="1" customWidth="1"/>
    <col min="11847" max="11847" width="15.75" customWidth="1"/>
    <col min="11848" max="11848" width="18.125" customWidth="1"/>
    <col min="12034" max="12034" width="6.5" customWidth="1"/>
    <col min="12035" max="12035" width="34" customWidth="1"/>
    <col min="12036" max="12036" width="15.375" customWidth="1"/>
    <col min="12037" max="12037" width="13" customWidth="1"/>
    <col min="12038" max="12038" width="9.375" bestFit="1" customWidth="1"/>
    <col min="12039" max="12039" width="9.125" customWidth="1"/>
    <col min="12040" max="12040" width="10.125" customWidth="1"/>
    <col min="12041" max="12042" width="0" hidden="1" customWidth="1"/>
    <col min="12043" max="12043" width="8.375" customWidth="1"/>
    <col min="12044" max="12089" width="0" hidden="1" customWidth="1"/>
    <col min="12090" max="12090" width="9.125" customWidth="1"/>
    <col min="12091" max="12097" width="0" hidden="1" customWidth="1"/>
    <col min="12098" max="12098" width="51.875" customWidth="1"/>
    <col min="12099" max="12099" width="0" hidden="1" customWidth="1"/>
    <col min="12100" max="12100" width="14.75" customWidth="1"/>
    <col min="12101" max="12102" width="0" hidden="1" customWidth="1"/>
    <col min="12103" max="12103" width="15.75" customWidth="1"/>
    <col min="12104" max="12104" width="18.125" customWidth="1"/>
    <col min="12290" max="12290" width="6.5" customWidth="1"/>
    <col min="12291" max="12291" width="34" customWidth="1"/>
    <col min="12292" max="12292" width="15.375" customWidth="1"/>
    <col min="12293" max="12293" width="13" customWidth="1"/>
    <col min="12294" max="12294" width="9.375" bestFit="1" customWidth="1"/>
    <col min="12295" max="12295" width="9.125" customWidth="1"/>
    <col min="12296" max="12296" width="10.125" customWidth="1"/>
    <col min="12297" max="12298" width="0" hidden="1" customWidth="1"/>
    <col min="12299" max="12299" width="8.375" customWidth="1"/>
    <col min="12300" max="12345" width="0" hidden="1" customWidth="1"/>
    <col min="12346" max="12346" width="9.125" customWidth="1"/>
    <col min="12347" max="12353" width="0" hidden="1" customWidth="1"/>
    <col min="12354" max="12354" width="51.875" customWidth="1"/>
    <col min="12355" max="12355" width="0" hidden="1" customWidth="1"/>
    <col min="12356" max="12356" width="14.75" customWidth="1"/>
    <col min="12357" max="12358" width="0" hidden="1" customWidth="1"/>
    <col min="12359" max="12359" width="15.75" customWidth="1"/>
    <col min="12360" max="12360" width="18.125" customWidth="1"/>
    <col min="12546" max="12546" width="6.5" customWidth="1"/>
    <col min="12547" max="12547" width="34" customWidth="1"/>
    <col min="12548" max="12548" width="15.375" customWidth="1"/>
    <col min="12549" max="12549" width="13" customWidth="1"/>
    <col min="12550" max="12550" width="9.375" bestFit="1" customWidth="1"/>
    <col min="12551" max="12551" width="9.125" customWidth="1"/>
    <col min="12552" max="12552" width="10.125" customWidth="1"/>
    <col min="12553" max="12554" width="0" hidden="1" customWidth="1"/>
    <col min="12555" max="12555" width="8.375" customWidth="1"/>
    <col min="12556" max="12601" width="0" hidden="1" customWidth="1"/>
    <col min="12602" max="12602" width="9.125" customWidth="1"/>
    <col min="12603" max="12609" width="0" hidden="1" customWidth="1"/>
    <col min="12610" max="12610" width="51.875" customWidth="1"/>
    <col min="12611" max="12611" width="0" hidden="1" customWidth="1"/>
    <col min="12612" max="12612" width="14.75" customWidth="1"/>
    <col min="12613" max="12614" width="0" hidden="1" customWidth="1"/>
    <col min="12615" max="12615" width="15.75" customWidth="1"/>
    <col min="12616" max="12616" width="18.125" customWidth="1"/>
    <col min="12802" max="12802" width="6.5" customWidth="1"/>
    <col min="12803" max="12803" width="34" customWidth="1"/>
    <col min="12804" max="12804" width="15.375" customWidth="1"/>
    <col min="12805" max="12805" width="13" customWidth="1"/>
    <col min="12806" max="12806" width="9.375" bestFit="1" customWidth="1"/>
    <col min="12807" max="12807" width="9.125" customWidth="1"/>
    <col min="12808" max="12808" width="10.125" customWidth="1"/>
    <col min="12809" max="12810" width="0" hidden="1" customWidth="1"/>
    <col min="12811" max="12811" width="8.375" customWidth="1"/>
    <col min="12812" max="12857" width="0" hidden="1" customWidth="1"/>
    <col min="12858" max="12858" width="9.125" customWidth="1"/>
    <col min="12859" max="12865" width="0" hidden="1" customWidth="1"/>
    <col min="12866" max="12866" width="51.875" customWidth="1"/>
    <col min="12867" max="12867" width="0" hidden="1" customWidth="1"/>
    <col min="12868" max="12868" width="14.75" customWidth="1"/>
    <col min="12869" max="12870" width="0" hidden="1" customWidth="1"/>
    <col min="12871" max="12871" width="15.75" customWidth="1"/>
    <col min="12872" max="12872" width="18.125" customWidth="1"/>
    <col min="13058" max="13058" width="6.5" customWidth="1"/>
    <col min="13059" max="13059" width="34" customWidth="1"/>
    <col min="13060" max="13060" width="15.375" customWidth="1"/>
    <col min="13061" max="13061" width="13" customWidth="1"/>
    <col min="13062" max="13062" width="9.375" bestFit="1" customWidth="1"/>
    <col min="13063" max="13063" width="9.125" customWidth="1"/>
    <col min="13064" max="13064" width="10.125" customWidth="1"/>
    <col min="13065" max="13066" width="0" hidden="1" customWidth="1"/>
    <col min="13067" max="13067" width="8.375" customWidth="1"/>
    <col min="13068" max="13113" width="0" hidden="1" customWidth="1"/>
    <col min="13114" max="13114" width="9.125" customWidth="1"/>
    <col min="13115" max="13121" width="0" hidden="1" customWidth="1"/>
    <col min="13122" max="13122" width="51.875" customWidth="1"/>
    <col min="13123" max="13123" width="0" hidden="1" customWidth="1"/>
    <col min="13124" max="13124" width="14.75" customWidth="1"/>
    <col min="13125" max="13126" width="0" hidden="1" customWidth="1"/>
    <col min="13127" max="13127" width="15.75" customWidth="1"/>
    <col min="13128" max="13128" width="18.125" customWidth="1"/>
    <col min="13314" max="13314" width="6.5" customWidth="1"/>
    <col min="13315" max="13315" width="34" customWidth="1"/>
    <col min="13316" max="13316" width="15.375" customWidth="1"/>
    <col min="13317" max="13317" width="13" customWidth="1"/>
    <col min="13318" max="13318" width="9.375" bestFit="1" customWidth="1"/>
    <col min="13319" max="13319" width="9.125" customWidth="1"/>
    <col min="13320" max="13320" width="10.125" customWidth="1"/>
    <col min="13321" max="13322" width="0" hidden="1" customWidth="1"/>
    <col min="13323" max="13323" width="8.375" customWidth="1"/>
    <col min="13324" max="13369" width="0" hidden="1" customWidth="1"/>
    <col min="13370" max="13370" width="9.125" customWidth="1"/>
    <col min="13371" max="13377" width="0" hidden="1" customWidth="1"/>
    <col min="13378" max="13378" width="51.875" customWidth="1"/>
    <col min="13379" max="13379" width="0" hidden="1" customWidth="1"/>
    <col min="13380" max="13380" width="14.75" customWidth="1"/>
    <col min="13381" max="13382" width="0" hidden="1" customWidth="1"/>
    <col min="13383" max="13383" width="15.75" customWidth="1"/>
    <col min="13384" max="13384" width="18.125" customWidth="1"/>
    <col min="13570" max="13570" width="6.5" customWidth="1"/>
    <col min="13571" max="13571" width="34" customWidth="1"/>
    <col min="13572" max="13572" width="15.375" customWidth="1"/>
    <col min="13573" max="13573" width="13" customWidth="1"/>
    <col min="13574" max="13574" width="9.375" bestFit="1" customWidth="1"/>
    <col min="13575" max="13575" width="9.125" customWidth="1"/>
    <col min="13576" max="13576" width="10.125" customWidth="1"/>
    <col min="13577" max="13578" width="0" hidden="1" customWidth="1"/>
    <col min="13579" max="13579" width="8.375" customWidth="1"/>
    <col min="13580" max="13625" width="0" hidden="1" customWidth="1"/>
    <col min="13626" max="13626" width="9.125" customWidth="1"/>
    <col min="13627" max="13633" width="0" hidden="1" customWidth="1"/>
    <col min="13634" max="13634" width="51.875" customWidth="1"/>
    <col min="13635" max="13635" width="0" hidden="1" customWidth="1"/>
    <col min="13636" max="13636" width="14.75" customWidth="1"/>
    <col min="13637" max="13638" width="0" hidden="1" customWidth="1"/>
    <col min="13639" max="13639" width="15.75" customWidth="1"/>
    <col min="13640" max="13640" width="18.125" customWidth="1"/>
    <col min="13826" max="13826" width="6.5" customWidth="1"/>
    <col min="13827" max="13827" width="34" customWidth="1"/>
    <col min="13828" max="13828" width="15.375" customWidth="1"/>
    <col min="13829" max="13829" width="13" customWidth="1"/>
    <col min="13830" max="13830" width="9.375" bestFit="1" customWidth="1"/>
    <col min="13831" max="13831" width="9.125" customWidth="1"/>
    <col min="13832" max="13832" width="10.125" customWidth="1"/>
    <col min="13833" max="13834" width="0" hidden="1" customWidth="1"/>
    <col min="13835" max="13835" width="8.375" customWidth="1"/>
    <col min="13836" max="13881" width="0" hidden="1" customWidth="1"/>
    <col min="13882" max="13882" width="9.125" customWidth="1"/>
    <col min="13883" max="13889" width="0" hidden="1" customWidth="1"/>
    <col min="13890" max="13890" width="51.875" customWidth="1"/>
    <col min="13891" max="13891" width="0" hidden="1" customWidth="1"/>
    <col min="13892" max="13892" width="14.75" customWidth="1"/>
    <col min="13893" max="13894" width="0" hidden="1" customWidth="1"/>
    <col min="13895" max="13895" width="15.75" customWidth="1"/>
    <col min="13896" max="13896" width="18.125" customWidth="1"/>
    <col min="14082" max="14082" width="6.5" customWidth="1"/>
    <col min="14083" max="14083" width="34" customWidth="1"/>
    <col min="14084" max="14084" width="15.375" customWidth="1"/>
    <col min="14085" max="14085" width="13" customWidth="1"/>
    <col min="14086" max="14086" width="9.375" bestFit="1" customWidth="1"/>
    <col min="14087" max="14087" width="9.125" customWidth="1"/>
    <col min="14088" max="14088" width="10.125" customWidth="1"/>
    <col min="14089" max="14090" width="0" hidden="1" customWidth="1"/>
    <col min="14091" max="14091" width="8.375" customWidth="1"/>
    <col min="14092" max="14137" width="0" hidden="1" customWidth="1"/>
    <col min="14138" max="14138" width="9.125" customWidth="1"/>
    <col min="14139" max="14145" width="0" hidden="1" customWidth="1"/>
    <col min="14146" max="14146" width="51.875" customWidth="1"/>
    <col min="14147" max="14147" width="0" hidden="1" customWidth="1"/>
    <col min="14148" max="14148" width="14.75" customWidth="1"/>
    <col min="14149" max="14150" width="0" hidden="1" customWidth="1"/>
    <col min="14151" max="14151" width="15.75" customWidth="1"/>
    <col min="14152" max="14152" width="18.125" customWidth="1"/>
    <col min="14338" max="14338" width="6.5" customWidth="1"/>
    <col min="14339" max="14339" width="34" customWidth="1"/>
    <col min="14340" max="14340" width="15.375" customWidth="1"/>
    <col min="14341" max="14341" width="13" customWidth="1"/>
    <col min="14342" max="14342" width="9.375" bestFit="1" customWidth="1"/>
    <col min="14343" max="14343" width="9.125" customWidth="1"/>
    <col min="14344" max="14344" width="10.125" customWidth="1"/>
    <col min="14345" max="14346" width="0" hidden="1" customWidth="1"/>
    <col min="14347" max="14347" width="8.375" customWidth="1"/>
    <col min="14348" max="14393" width="0" hidden="1" customWidth="1"/>
    <col min="14394" max="14394" width="9.125" customWidth="1"/>
    <col min="14395" max="14401" width="0" hidden="1" customWidth="1"/>
    <col min="14402" max="14402" width="51.875" customWidth="1"/>
    <col min="14403" max="14403" width="0" hidden="1" customWidth="1"/>
    <col min="14404" max="14404" width="14.75" customWidth="1"/>
    <col min="14405" max="14406" width="0" hidden="1" customWidth="1"/>
    <col min="14407" max="14407" width="15.75" customWidth="1"/>
    <col min="14408" max="14408" width="18.125" customWidth="1"/>
    <col min="14594" max="14594" width="6.5" customWidth="1"/>
    <col min="14595" max="14595" width="34" customWidth="1"/>
    <col min="14596" max="14596" width="15.375" customWidth="1"/>
    <col min="14597" max="14597" width="13" customWidth="1"/>
    <col min="14598" max="14598" width="9.375" bestFit="1" customWidth="1"/>
    <col min="14599" max="14599" width="9.125" customWidth="1"/>
    <col min="14600" max="14600" width="10.125" customWidth="1"/>
    <col min="14601" max="14602" width="0" hidden="1" customWidth="1"/>
    <col min="14603" max="14603" width="8.375" customWidth="1"/>
    <col min="14604" max="14649" width="0" hidden="1" customWidth="1"/>
    <col min="14650" max="14650" width="9.125" customWidth="1"/>
    <col min="14651" max="14657" width="0" hidden="1" customWidth="1"/>
    <col min="14658" max="14658" width="51.875" customWidth="1"/>
    <col min="14659" max="14659" width="0" hidden="1" customWidth="1"/>
    <col min="14660" max="14660" width="14.75" customWidth="1"/>
    <col min="14661" max="14662" width="0" hidden="1" customWidth="1"/>
    <col min="14663" max="14663" width="15.75" customWidth="1"/>
    <col min="14664" max="14664" width="18.125" customWidth="1"/>
    <col min="14850" max="14850" width="6.5" customWidth="1"/>
    <col min="14851" max="14851" width="34" customWidth="1"/>
    <col min="14852" max="14852" width="15.375" customWidth="1"/>
    <col min="14853" max="14853" width="13" customWidth="1"/>
    <col min="14854" max="14854" width="9.375" bestFit="1" customWidth="1"/>
    <col min="14855" max="14855" width="9.125" customWidth="1"/>
    <col min="14856" max="14856" width="10.125" customWidth="1"/>
    <col min="14857" max="14858" width="0" hidden="1" customWidth="1"/>
    <col min="14859" max="14859" width="8.375" customWidth="1"/>
    <col min="14860" max="14905" width="0" hidden="1" customWidth="1"/>
    <col min="14906" max="14906" width="9.125" customWidth="1"/>
    <col min="14907" max="14913" width="0" hidden="1" customWidth="1"/>
    <col min="14914" max="14914" width="51.875" customWidth="1"/>
    <col min="14915" max="14915" width="0" hidden="1" customWidth="1"/>
    <col min="14916" max="14916" width="14.75" customWidth="1"/>
    <col min="14917" max="14918" width="0" hidden="1" customWidth="1"/>
    <col min="14919" max="14919" width="15.75" customWidth="1"/>
    <col min="14920" max="14920" width="18.125" customWidth="1"/>
    <col min="15106" max="15106" width="6.5" customWidth="1"/>
    <col min="15107" max="15107" width="34" customWidth="1"/>
    <col min="15108" max="15108" width="15.375" customWidth="1"/>
    <col min="15109" max="15109" width="13" customWidth="1"/>
    <col min="15110" max="15110" width="9.375" bestFit="1" customWidth="1"/>
    <col min="15111" max="15111" width="9.125" customWidth="1"/>
    <col min="15112" max="15112" width="10.125" customWidth="1"/>
    <col min="15113" max="15114" width="0" hidden="1" customWidth="1"/>
    <col min="15115" max="15115" width="8.375" customWidth="1"/>
    <col min="15116" max="15161" width="0" hidden="1" customWidth="1"/>
    <col min="15162" max="15162" width="9.125" customWidth="1"/>
    <col min="15163" max="15169" width="0" hidden="1" customWidth="1"/>
    <col min="15170" max="15170" width="51.875" customWidth="1"/>
    <col min="15171" max="15171" width="0" hidden="1" customWidth="1"/>
    <col min="15172" max="15172" width="14.75" customWidth="1"/>
    <col min="15173" max="15174" width="0" hidden="1" customWidth="1"/>
    <col min="15175" max="15175" width="15.75" customWidth="1"/>
    <col min="15176" max="15176" width="18.125" customWidth="1"/>
    <col min="15362" max="15362" width="6.5" customWidth="1"/>
    <col min="15363" max="15363" width="34" customWidth="1"/>
    <col min="15364" max="15364" width="15.375" customWidth="1"/>
    <col min="15365" max="15365" width="13" customWidth="1"/>
    <col min="15366" max="15366" width="9.375" bestFit="1" customWidth="1"/>
    <col min="15367" max="15367" width="9.125" customWidth="1"/>
    <col min="15368" max="15368" width="10.125" customWidth="1"/>
    <col min="15369" max="15370" width="0" hidden="1" customWidth="1"/>
    <col min="15371" max="15371" width="8.375" customWidth="1"/>
    <col min="15372" max="15417" width="0" hidden="1" customWidth="1"/>
    <col min="15418" max="15418" width="9.125" customWidth="1"/>
    <col min="15419" max="15425" width="0" hidden="1" customWidth="1"/>
    <col min="15426" max="15426" width="51.875" customWidth="1"/>
    <col min="15427" max="15427" width="0" hidden="1" customWidth="1"/>
    <col min="15428" max="15428" width="14.75" customWidth="1"/>
    <col min="15429" max="15430" width="0" hidden="1" customWidth="1"/>
    <col min="15431" max="15431" width="15.75" customWidth="1"/>
    <col min="15432" max="15432" width="18.125" customWidth="1"/>
    <col min="15618" max="15618" width="6.5" customWidth="1"/>
    <col min="15619" max="15619" width="34" customWidth="1"/>
    <col min="15620" max="15620" width="15.375" customWidth="1"/>
    <col min="15621" max="15621" width="13" customWidth="1"/>
    <col min="15622" max="15622" width="9.375" bestFit="1" customWidth="1"/>
    <col min="15623" max="15623" width="9.125" customWidth="1"/>
    <col min="15624" max="15624" width="10.125" customWidth="1"/>
    <col min="15625" max="15626" width="0" hidden="1" customWidth="1"/>
    <col min="15627" max="15627" width="8.375" customWidth="1"/>
    <col min="15628" max="15673" width="0" hidden="1" customWidth="1"/>
    <col min="15674" max="15674" width="9.125" customWidth="1"/>
    <col min="15675" max="15681" width="0" hidden="1" customWidth="1"/>
    <col min="15682" max="15682" width="51.875" customWidth="1"/>
    <col min="15683" max="15683" width="0" hidden="1" customWidth="1"/>
    <col min="15684" max="15684" width="14.75" customWidth="1"/>
    <col min="15685" max="15686" width="0" hidden="1" customWidth="1"/>
    <col min="15687" max="15687" width="15.75" customWidth="1"/>
    <col min="15688" max="15688" width="18.125" customWidth="1"/>
    <col min="15874" max="15874" width="6.5" customWidth="1"/>
    <col min="15875" max="15875" width="34" customWidth="1"/>
    <col min="15876" max="15876" width="15.375" customWidth="1"/>
    <col min="15877" max="15877" width="13" customWidth="1"/>
    <col min="15878" max="15878" width="9.375" bestFit="1" customWidth="1"/>
    <col min="15879" max="15879" width="9.125" customWidth="1"/>
    <col min="15880" max="15880" width="10.125" customWidth="1"/>
    <col min="15881" max="15882" width="0" hidden="1" customWidth="1"/>
    <col min="15883" max="15883" width="8.375" customWidth="1"/>
    <col min="15884" max="15929" width="0" hidden="1" customWidth="1"/>
    <col min="15930" max="15930" width="9.125" customWidth="1"/>
    <col min="15931" max="15937" width="0" hidden="1" customWidth="1"/>
    <col min="15938" max="15938" width="51.875" customWidth="1"/>
    <col min="15939" max="15939" width="0" hidden="1" customWidth="1"/>
    <col min="15940" max="15940" width="14.75" customWidth="1"/>
    <col min="15941" max="15942" width="0" hidden="1" customWidth="1"/>
    <col min="15943" max="15943" width="15.75" customWidth="1"/>
    <col min="15944" max="15944" width="18.125" customWidth="1"/>
    <col min="16130" max="16130" width="6.5" customWidth="1"/>
    <col min="16131" max="16131" width="34" customWidth="1"/>
    <col min="16132" max="16132" width="15.375" customWidth="1"/>
    <col min="16133" max="16133" width="13" customWidth="1"/>
    <col min="16134" max="16134" width="9.375" bestFit="1" customWidth="1"/>
    <col min="16135" max="16135" width="9.125" customWidth="1"/>
    <col min="16136" max="16136" width="10.125" customWidth="1"/>
    <col min="16137" max="16138" width="0" hidden="1" customWidth="1"/>
    <col min="16139" max="16139" width="8.375" customWidth="1"/>
    <col min="16140" max="16185" width="0" hidden="1" customWidth="1"/>
    <col min="16186" max="16186" width="9.125" customWidth="1"/>
    <col min="16187" max="16193" width="0" hidden="1" customWidth="1"/>
    <col min="16194" max="16194" width="51.875" customWidth="1"/>
    <col min="16195" max="16195" width="0" hidden="1" customWidth="1"/>
    <col min="16196" max="16196" width="14.75" customWidth="1"/>
    <col min="16197" max="16198" width="0" hidden="1" customWidth="1"/>
    <col min="16199" max="16199" width="15.75" customWidth="1"/>
    <col min="16200" max="16200" width="18.125" customWidth="1"/>
  </cols>
  <sheetData>
    <row r="1" spans="1:89" ht="23.25" customHeight="1" x14ac:dyDescent="0.3">
      <c r="A1" s="473" t="s">
        <v>558</v>
      </c>
      <c r="B1" s="473"/>
      <c r="C1" s="1"/>
      <c r="D1" s="432"/>
      <c r="E1" s="3"/>
      <c r="F1" s="4"/>
      <c r="G1" s="5"/>
      <c r="H1" s="5"/>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6"/>
      <c r="BG1" s="3"/>
      <c r="BH1" s="7"/>
      <c r="BI1" s="8"/>
      <c r="BJ1" s="3"/>
      <c r="BK1" s="8"/>
      <c r="BL1" s="3"/>
      <c r="BM1" s="3"/>
      <c r="BN1" s="158"/>
      <c r="BO1" s="9"/>
      <c r="BP1" s="2"/>
      <c r="BQ1" s="9"/>
      <c r="BR1" s="10"/>
      <c r="BS1" s="150"/>
      <c r="BT1" s="12"/>
      <c r="BU1" s="12"/>
    </row>
    <row r="2" spans="1:89" ht="22.5" x14ac:dyDescent="0.3">
      <c r="A2" s="475" t="s">
        <v>559</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A2" s="475"/>
      <c r="BB2" s="475"/>
      <c r="BC2" s="475"/>
      <c r="BD2" s="475"/>
      <c r="BE2" s="475"/>
      <c r="BF2" s="475"/>
      <c r="BG2" s="475"/>
      <c r="BH2" s="475"/>
      <c r="BI2" s="475"/>
      <c r="BJ2" s="475"/>
      <c r="BK2" s="475"/>
      <c r="BL2" s="475"/>
      <c r="BM2" s="475"/>
      <c r="BN2" s="475"/>
      <c r="BO2" s="475"/>
      <c r="BP2" s="475"/>
      <c r="BQ2" s="475"/>
      <c r="BR2" s="475"/>
      <c r="BS2" s="475"/>
      <c r="BT2" s="12"/>
      <c r="BU2" s="12"/>
    </row>
    <row r="3" spans="1:89" ht="22.5" x14ac:dyDescent="0.25">
      <c r="A3" s="476" t="s">
        <v>0</v>
      </c>
      <c r="B3" s="476"/>
      <c r="C3" s="476"/>
      <c r="D3" s="476"/>
      <c r="E3" s="476"/>
      <c r="F3" s="476"/>
      <c r="G3" s="476"/>
      <c r="H3" s="476"/>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c r="AP3" s="476"/>
      <c r="AQ3" s="476"/>
      <c r="AR3" s="476"/>
      <c r="AS3" s="476"/>
      <c r="AT3" s="476"/>
      <c r="AU3" s="476"/>
      <c r="AV3" s="476"/>
      <c r="AW3" s="476"/>
      <c r="AX3" s="476"/>
      <c r="AY3" s="476"/>
      <c r="AZ3" s="476"/>
      <c r="BA3" s="476"/>
      <c r="BB3" s="476"/>
      <c r="BC3" s="476"/>
      <c r="BD3" s="476"/>
      <c r="BE3" s="476"/>
      <c r="BF3" s="476"/>
      <c r="BG3" s="476"/>
      <c r="BH3" s="476"/>
      <c r="BI3" s="476"/>
      <c r="BJ3" s="476"/>
      <c r="BK3" s="476"/>
      <c r="BL3" s="476"/>
      <c r="BM3" s="476"/>
      <c r="BN3" s="476"/>
      <c r="BO3" s="476"/>
      <c r="BP3" s="476"/>
      <c r="BQ3" s="476"/>
      <c r="BR3" s="476"/>
      <c r="BS3" s="476"/>
      <c r="BT3" s="12"/>
      <c r="BU3" s="12"/>
    </row>
    <row r="4" spans="1:89" ht="20.25" x14ac:dyDescent="0.25">
      <c r="A4" s="13"/>
      <c r="B4" s="14"/>
      <c r="C4" s="14"/>
      <c r="D4" s="426"/>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54"/>
      <c r="BO4" s="14"/>
      <c r="BP4" s="14"/>
      <c r="BQ4" s="14"/>
      <c r="BR4" s="14"/>
      <c r="BS4" s="155"/>
      <c r="BT4" s="12"/>
      <c r="BU4" s="12"/>
    </row>
    <row r="5" spans="1:89" ht="20.25" x14ac:dyDescent="0.3">
      <c r="A5" s="161"/>
      <c r="B5" s="162"/>
      <c r="C5" s="162"/>
      <c r="D5" s="163"/>
      <c r="E5" s="164"/>
      <c r="F5" s="165"/>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7"/>
      <c r="BG5" s="166"/>
      <c r="BH5" s="168"/>
      <c r="BI5" s="169"/>
      <c r="BJ5" s="166"/>
      <c r="BK5" s="169"/>
      <c r="BL5" s="166"/>
      <c r="BM5" s="166"/>
      <c r="BN5" s="477" t="s">
        <v>1</v>
      </c>
      <c r="BO5" s="477"/>
      <c r="BP5" s="477"/>
      <c r="BQ5" s="477"/>
      <c r="BR5" s="477"/>
      <c r="BS5" s="477"/>
      <c r="BT5" s="170"/>
      <c r="BU5" s="170"/>
    </row>
    <row r="6" spans="1:89" ht="16.5" customHeight="1" x14ac:dyDescent="0.3">
      <c r="A6" s="469" t="s">
        <v>2</v>
      </c>
      <c r="B6" s="470" t="s">
        <v>571</v>
      </c>
      <c r="C6" s="471" t="s">
        <v>3</v>
      </c>
      <c r="D6" s="471" t="s">
        <v>569</v>
      </c>
      <c r="E6" s="471" t="s">
        <v>555</v>
      </c>
      <c r="F6" s="472" t="s">
        <v>13</v>
      </c>
      <c r="G6" s="468" t="s">
        <v>12</v>
      </c>
      <c r="H6" s="468"/>
      <c r="I6" s="468" t="s">
        <v>16</v>
      </c>
      <c r="J6" s="468" t="s">
        <v>17</v>
      </c>
      <c r="K6" s="171"/>
      <c r="L6" s="171"/>
      <c r="M6" s="468" t="s">
        <v>20</v>
      </c>
      <c r="N6" s="468" t="s">
        <v>21</v>
      </c>
      <c r="O6" s="171" t="s">
        <v>22</v>
      </c>
      <c r="P6" s="171" t="s">
        <v>23</v>
      </c>
      <c r="Q6" s="468" t="s">
        <v>24</v>
      </c>
      <c r="R6" s="171" t="s">
        <v>25</v>
      </c>
      <c r="S6" s="171" t="s">
        <v>26</v>
      </c>
      <c r="T6" s="171" t="s">
        <v>27</v>
      </c>
      <c r="U6" s="171" t="s">
        <v>28</v>
      </c>
      <c r="V6" s="468" t="s">
        <v>29</v>
      </c>
      <c r="W6" s="468" t="s">
        <v>570</v>
      </c>
      <c r="X6" s="468" t="s">
        <v>30</v>
      </c>
      <c r="Y6" s="468" t="s">
        <v>31</v>
      </c>
      <c r="Z6" s="468" t="s">
        <v>32</v>
      </c>
      <c r="AA6" s="468"/>
      <c r="AB6" s="468"/>
      <c r="AC6" s="468"/>
      <c r="AD6" s="468"/>
      <c r="AE6" s="468"/>
      <c r="AF6" s="468" t="s">
        <v>33</v>
      </c>
      <c r="AG6" s="468" t="s">
        <v>34</v>
      </c>
      <c r="AH6" s="468" t="s">
        <v>35</v>
      </c>
      <c r="AI6" s="468" t="s">
        <v>36</v>
      </c>
      <c r="AJ6" s="468" t="s">
        <v>37</v>
      </c>
      <c r="AK6" s="468" t="s">
        <v>38</v>
      </c>
      <c r="AL6" s="468" t="s">
        <v>39</v>
      </c>
      <c r="AM6" s="468" t="s">
        <v>40</v>
      </c>
      <c r="AN6" s="468"/>
      <c r="AO6" s="468"/>
      <c r="AP6" s="468"/>
      <c r="AQ6" s="468"/>
      <c r="AR6" s="468"/>
      <c r="AS6" s="468"/>
      <c r="AT6" s="468"/>
      <c r="AU6" s="468" t="s">
        <v>41</v>
      </c>
      <c r="AV6" s="468" t="s">
        <v>42</v>
      </c>
      <c r="AW6" s="468" t="s">
        <v>43</v>
      </c>
      <c r="AX6" s="468" t="s">
        <v>44</v>
      </c>
      <c r="AY6" s="468" t="s">
        <v>45</v>
      </c>
      <c r="AZ6" s="468" t="s">
        <v>46</v>
      </c>
      <c r="BA6" s="468" t="s">
        <v>47</v>
      </c>
      <c r="BB6" s="468" t="s">
        <v>48</v>
      </c>
      <c r="BC6" s="468" t="s">
        <v>49</v>
      </c>
      <c r="BD6" s="468" t="s">
        <v>50</v>
      </c>
      <c r="BE6" s="468" t="s">
        <v>11</v>
      </c>
      <c r="BF6" s="468" t="s">
        <v>4</v>
      </c>
      <c r="BG6" s="468"/>
      <c r="BH6" s="478"/>
      <c r="BI6" s="479"/>
      <c r="BJ6" s="468" t="s">
        <v>51</v>
      </c>
      <c r="BK6" s="474" t="s">
        <v>52</v>
      </c>
      <c r="BL6" s="471"/>
      <c r="BM6" s="471"/>
      <c r="BN6" s="480" t="s">
        <v>5</v>
      </c>
      <c r="BO6" s="172"/>
      <c r="BP6" s="471" t="s">
        <v>7</v>
      </c>
      <c r="BQ6" s="172"/>
      <c r="BR6" s="173"/>
      <c r="BS6" s="481" t="s">
        <v>10</v>
      </c>
      <c r="BT6" s="170"/>
      <c r="BU6" s="170"/>
    </row>
    <row r="7" spans="1:89" ht="136.15" customHeight="1" x14ac:dyDescent="0.3">
      <c r="A7" s="469"/>
      <c r="B7" s="470"/>
      <c r="C7" s="471"/>
      <c r="D7" s="471"/>
      <c r="E7" s="471"/>
      <c r="F7" s="472"/>
      <c r="G7" s="174" t="s">
        <v>14</v>
      </c>
      <c r="H7" s="174" t="s">
        <v>15</v>
      </c>
      <c r="I7" s="468"/>
      <c r="J7" s="468"/>
      <c r="K7" s="171" t="s">
        <v>18</v>
      </c>
      <c r="L7" s="171" t="s">
        <v>19</v>
      </c>
      <c r="M7" s="468"/>
      <c r="N7" s="468"/>
      <c r="O7" s="172"/>
      <c r="P7" s="172"/>
      <c r="Q7" s="468"/>
      <c r="R7" s="172"/>
      <c r="S7" s="172"/>
      <c r="T7" s="172"/>
      <c r="U7" s="172"/>
      <c r="V7" s="468"/>
      <c r="W7" s="468"/>
      <c r="X7" s="468"/>
      <c r="Y7" s="468"/>
      <c r="Z7" s="174" t="s">
        <v>53</v>
      </c>
      <c r="AA7" s="174" t="s">
        <v>54</v>
      </c>
      <c r="AB7" s="174" t="s">
        <v>55</v>
      </c>
      <c r="AC7" s="174" t="s">
        <v>56</v>
      </c>
      <c r="AD7" s="174" t="s">
        <v>57</v>
      </c>
      <c r="AE7" s="174" t="s">
        <v>58</v>
      </c>
      <c r="AF7" s="468"/>
      <c r="AG7" s="468"/>
      <c r="AH7" s="468"/>
      <c r="AI7" s="468"/>
      <c r="AJ7" s="468"/>
      <c r="AK7" s="468"/>
      <c r="AL7" s="468"/>
      <c r="AM7" s="174" t="s">
        <v>59</v>
      </c>
      <c r="AN7" s="174" t="s">
        <v>60</v>
      </c>
      <c r="AO7" s="174" t="s">
        <v>61</v>
      </c>
      <c r="AP7" s="174" t="s">
        <v>62</v>
      </c>
      <c r="AQ7" s="174" t="s">
        <v>63</v>
      </c>
      <c r="AR7" s="174" t="s">
        <v>64</v>
      </c>
      <c r="AS7" s="174" t="s">
        <v>65</v>
      </c>
      <c r="AT7" s="174" t="s">
        <v>66</v>
      </c>
      <c r="AU7" s="468"/>
      <c r="AV7" s="468"/>
      <c r="AW7" s="468"/>
      <c r="AX7" s="468"/>
      <c r="AY7" s="468"/>
      <c r="AZ7" s="468"/>
      <c r="BA7" s="468"/>
      <c r="BB7" s="468"/>
      <c r="BC7" s="468"/>
      <c r="BD7" s="468"/>
      <c r="BE7" s="468"/>
      <c r="BF7" s="468"/>
      <c r="BG7" s="468"/>
      <c r="BH7" s="478"/>
      <c r="BI7" s="479"/>
      <c r="BJ7" s="468"/>
      <c r="BK7" s="474"/>
      <c r="BL7" s="471"/>
      <c r="BM7" s="471"/>
      <c r="BN7" s="480"/>
      <c r="BO7" s="172" t="s">
        <v>6</v>
      </c>
      <c r="BP7" s="471"/>
      <c r="BQ7" s="172" t="s">
        <v>8</v>
      </c>
      <c r="BR7" s="173" t="s">
        <v>9</v>
      </c>
      <c r="BS7" s="481"/>
      <c r="BT7" s="170"/>
      <c r="BU7" s="170"/>
    </row>
    <row r="8" spans="1:89" ht="20.25" hidden="1" x14ac:dyDescent="0.3">
      <c r="A8" s="175">
        <v>-1</v>
      </c>
      <c r="B8" s="175">
        <v>-2</v>
      </c>
      <c r="C8" s="175"/>
      <c r="D8" s="175"/>
      <c r="E8" s="172">
        <v>-4</v>
      </c>
      <c r="F8" s="176">
        <v>-5</v>
      </c>
      <c r="G8" s="174">
        <v>-6</v>
      </c>
      <c r="H8" s="174">
        <v>-7</v>
      </c>
      <c r="I8" s="174"/>
      <c r="J8" s="174"/>
      <c r="K8" s="174">
        <v>-8</v>
      </c>
      <c r="L8" s="174">
        <v>-9</v>
      </c>
      <c r="M8" s="174"/>
      <c r="N8" s="174"/>
      <c r="O8" s="174">
        <v>-10</v>
      </c>
      <c r="P8" s="174">
        <v>-11</v>
      </c>
      <c r="Q8" s="174"/>
      <c r="R8" s="174"/>
      <c r="S8" s="174">
        <v>-12</v>
      </c>
      <c r="T8" s="174">
        <v>-13</v>
      </c>
      <c r="U8" s="174"/>
      <c r="V8" s="174"/>
      <c r="W8" s="174">
        <v>-14</v>
      </c>
      <c r="X8" s="174">
        <v>-15</v>
      </c>
      <c r="Y8" s="174"/>
      <c r="Z8" s="174"/>
      <c r="AA8" s="174">
        <v>-16</v>
      </c>
      <c r="AB8" s="174">
        <v>-17</v>
      </c>
      <c r="AC8" s="174"/>
      <c r="AD8" s="174"/>
      <c r="AE8" s="174">
        <v>-18</v>
      </c>
      <c r="AF8" s="174">
        <v>-19</v>
      </c>
      <c r="AG8" s="174"/>
      <c r="AH8" s="174"/>
      <c r="AI8" s="174">
        <v>-20</v>
      </c>
      <c r="AJ8" s="174">
        <v>-21</v>
      </c>
      <c r="AK8" s="174"/>
      <c r="AL8" s="174"/>
      <c r="AM8" s="174">
        <v>-22</v>
      </c>
      <c r="AN8" s="174">
        <v>-23</v>
      </c>
      <c r="AO8" s="174"/>
      <c r="AP8" s="174"/>
      <c r="AQ8" s="174">
        <v>-24</v>
      </c>
      <c r="AR8" s="174">
        <v>-25</v>
      </c>
      <c r="AS8" s="174"/>
      <c r="AT8" s="174"/>
      <c r="AU8" s="174">
        <v>-26</v>
      </c>
      <c r="AV8" s="174">
        <v>-27</v>
      </c>
      <c r="AW8" s="174"/>
      <c r="AX8" s="174"/>
      <c r="AY8" s="174">
        <v>-28</v>
      </c>
      <c r="AZ8" s="174">
        <v>-29</v>
      </c>
      <c r="BA8" s="174"/>
      <c r="BB8" s="174"/>
      <c r="BC8" s="174">
        <v>-30</v>
      </c>
      <c r="BD8" s="174">
        <v>-31</v>
      </c>
      <c r="BE8" s="174"/>
      <c r="BF8" s="174">
        <v>-8</v>
      </c>
      <c r="BG8" s="174">
        <v>-11</v>
      </c>
      <c r="BH8" s="177"/>
      <c r="BI8" s="178"/>
      <c r="BJ8" s="174"/>
      <c r="BK8" s="178"/>
      <c r="BL8" s="174">
        <v>-12</v>
      </c>
      <c r="BM8" s="174">
        <v>-13</v>
      </c>
      <c r="BN8" s="179">
        <v>-9</v>
      </c>
      <c r="BO8" s="175">
        <v>-10</v>
      </c>
      <c r="BP8" s="175">
        <v>-10</v>
      </c>
      <c r="BQ8" s="175"/>
      <c r="BR8" s="175">
        <v>-11</v>
      </c>
      <c r="BS8" s="180"/>
      <c r="BT8" s="170"/>
      <c r="BU8" s="170"/>
    </row>
    <row r="9" spans="1:89" s="25" customFormat="1" ht="23.25" hidden="1" customHeight="1" x14ac:dyDescent="0.3">
      <c r="A9" s="181"/>
      <c r="B9" s="182" t="s">
        <v>67</v>
      </c>
      <c r="C9" s="182"/>
      <c r="D9" s="183"/>
      <c r="E9" s="172">
        <f t="shared" ref="E9:BF9" si="0">E13+E25</f>
        <v>482.51635800000003</v>
      </c>
      <c r="F9" s="184">
        <f t="shared" si="0"/>
        <v>54.242730000000002</v>
      </c>
      <c r="G9" s="172">
        <f t="shared" si="0"/>
        <v>44.251730000000002</v>
      </c>
      <c r="H9" s="172">
        <f t="shared" si="0"/>
        <v>9.9910000000000014</v>
      </c>
      <c r="I9" s="172">
        <f t="shared" si="0"/>
        <v>52.325299999999999</v>
      </c>
      <c r="J9" s="172">
        <f t="shared" si="0"/>
        <v>63.216199999999994</v>
      </c>
      <c r="K9" s="172">
        <f t="shared" si="0"/>
        <v>0</v>
      </c>
      <c r="L9" s="172">
        <f t="shared" si="0"/>
        <v>0</v>
      </c>
      <c r="M9" s="172">
        <f t="shared" si="0"/>
        <v>202.77304000000004</v>
      </c>
      <c r="N9" s="172">
        <f t="shared" si="0"/>
        <v>0.25</v>
      </c>
      <c r="O9" s="172">
        <f t="shared" si="0"/>
        <v>0</v>
      </c>
      <c r="P9" s="172">
        <f t="shared" si="0"/>
        <v>0</v>
      </c>
      <c r="Q9" s="172">
        <f t="shared" si="0"/>
        <v>0.65</v>
      </c>
      <c r="R9" s="172">
        <f t="shared" si="0"/>
        <v>0</v>
      </c>
      <c r="S9" s="172">
        <f t="shared" si="0"/>
        <v>0</v>
      </c>
      <c r="T9" s="172">
        <f t="shared" si="0"/>
        <v>0</v>
      </c>
      <c r="U9" s="172">
        <f t="shared" si="0"/>
        <v>0</v>
      </c>
      <c r="V9" s="172">
        <f t="shared" si="0"/>
        <v>0.12</v>
      </c>
      <c r="W9" s="172">
        <f t="shared" si="0"/>
        <v>3.83</v>
      </c>
      <c r="X9" s="172">
        <f t="shared" si="0"/>
        <v>0</v>
      </c>
      <c r="Y9" s="172">
        <f t="shared" si="0"/>
        <v>9.7050000000000001</v>
      </c>
      <c r="Z9" s="172">
        <f t="shared" si="0"/>
        <v>8.4749999999999996</v>
      </c>
      <c r="AA9" s="172">
        <f t="shared" si="0"/>
        <v>0.9</v>
      </c>
      <c r="AB9" s="172">
        <f t="shared" si="0"/>
        <v>0.01</v>
      </c>
      <c r="AC9" s="172">
        <f t="shared" si="0"/>
        <v>0</v>
      </c>
      <c r="AD9" s="172">
        <f t="shared" si="0"/>
        <v>0.32</v>
      </c>
      <c r="AE9" s="172">
        <f t="shared" si="0"/>
        <v>0</v>
      </c>
      <c r="AF9" s="172">
        <f t="shared" si="0"/>
        <v>1.03</v>
      </c>
      <c r="AG9" s="172">
        <f t="shared" si="0"/>
        <v>0</v>
      </c>
      <c r="AH9" s="172">
        <f t="shared" si="0"/>
        <v>0</v>
      </c>
      <c r="AI9" s="172">
        <f t="shared" si="0"/>
        <v>14.089088</v>
      </c>
      <c r="AJ9" s="172">
        <f t="shared" si="0"/>
        <v>15.87</v>
      </c>
      <c r="AK9" s="172">
        <f t="shared" si="0"/>
        <v>0.1</v>
      </c>
      <c r="AL9" s="172">
        <f t="shared" si="0"/>
        <v>2.5199999999999996</v>
      </c>
      <c r="AM9" s="172">
        <f t="shared" si="0"/>
        <v>0</v>
      </c>
      <c r="AN9" s="172">
        <f t="shared" si="0"/>
        <v>0.01</v>
      </c>
      <c r="AO9" s="172">
        <f t="shared" si="0"/>
        <v>0</v>
      </c>
      <c r="AP9" s="172">
        <f t="shared" si="0"/>
        <v>0</v>
      </c>
      <c r="AQ9" s="172">
        <f t="shared" si="0"/>
        <v>2.5099999999999998</v>
      </c>
      <c r="AR9" s="172">
        <f t="shared" si="0"/>
        <v>0</v>
      </c>
      <c r="AS9" s="172">
        <f t="shared" si="0"/>
        <v>0</v>
      </c>
      <c r="AT9" s="172">
        <f t="shared" si="0"/>
        <v>0</v>
      </c>
      <c r="AU9" s="172">
        <f t="shared" si="0"/>
        <v>0</v>
      </c>
      <c r="AV9" s="172">
        <f t="shared" si="0"/>
        <v>0.49</v>
      </c>
      <c r="AW9" s="172">
        <f t="shared" si="0"/>
        <v>5.2749999999999995</v>
      </c>
      <c r="AX9" s="172">
        <f t="shared" si="0"/>
        <v>0</v>
      </c>
      <c r="AY9" s="172">
        <f t="shared" si="0"/>
        <v>0</v>
      </c>
      <c r="AZ9" s="172">
        <f t="shared" si="0"/>
        <v>3.81</v>
      </c>
      <c r="BA9" s="172">
        <f t="shared" si="0"/>
        <v>1.155</v>
      </c>
      <c r="BB9" s="172">
        <f t="shared" si="0"/>
        <v>0.84</v>
      </c>
      <c r="BC9" s="172">
        <f t="shared" si="0"/>
        <v>0</v>
      </c>
      <c r="BD9" s="172">
        <f t="shared" si="0"/>
        <v>0</v>
      </c>
      <c r="BE9" s="172">
        <f t="shared" si="0"/>
        <v>50.224999999999994</v>
      </c>
      <c r="BF9" s="172">
        <f t="shared" si="0"/>
        <v>428.15362800000003</v>
      </c>
      <c r="BG9" s="185" t="e">
        <f>#REF!+#REF!+#REF!+BG218</f>
        <v>#REF!</v>
      </c>
      <c r="BH9" s="186" t="e">
        <f>#REF!+#REF!+#REF!+BH218</f>
        <v>#REF!</v>
      </c>
      <c r="BI9" s="187" t="e">
        <f>#REF!+#REF!+#REF!+BI218</f>
        <v>#REF!</v>
      </c>
      <c r="BJ9" s="185" t="e">
        <f>#REF!+#REF!+#REF!+BJ218</f>
        <v>#REF!</v>
      </c>
      <c r="BK9" s="187" t="e">
        <f>#REF!+#REF!+#REF!+BK218</f>
        <v>#REF!</v>
      </c>
      <c r="BL9" s="185" t="e">
        <f>#REF!+#REF!+#REF!+BL218</f>
        <v>#REF!</v>
      </c>
      <c r="BM9" s="185" t="e">
        <f>#REF!+#REF!+#REF!+BM218</f>
        <v>#REF!</v>
      </c>
      <c r="BN9" s="188"/>
      <c r="BO9" s="185"/>
      <c r="BP9" s="185"/>
      <c r="BQ9" s="185"/>
      <c r="BR9" s="189"/>
      <c r="BS9" s="190"/>
      <c r="BT9" s="191"/>
      <c r="BU9" s="192">
        <f>SUM(G9:X9,Z9:AK9,AM9:BE9)</f>
        <v>482.51635799999985</v>
      </c>
    </row>
    <row r="10" spans="1:89" s="25" customFormat="1" ht="178.15" customHeight="1" x14ac:dyDescent="0.3">
      <c r="A10" s="181"/>
      <c r="B10" s="182" t="s">
        <v>68</v>
      </c>
      <c r="C10" s="182"/>
      <c r="D10" s="183"/>
      <c r="E10" s="172">
        <f>E13+E25</f>
        <v>482.51635800000003</v>
      </c>
      <c r="F10" s="172">
        <f t="shared" ref="F10:BF10" si="1">F13+F25</f>
        <v>54.242730000000002</v>
      </c>
      <c r="G10" s="172">
        <f t="shared" si="1"/>
        <v>44.251730000000002</v>
      </c>
      <c r="H10" s="172">
        <f t="shared" si="1"/>
        <v>9.9910000000000014</v>
      </c>
      <c r="I10" s="172">
        <f t="shared" si="1"/>
        <v>52.325299999999999</v>
      </c>
      <c r="J10" s="172">
        <f t="shared" si="1"/>
        <v>63.216199999999994</v>
      </c>
      <c r="K10" s="172">
        <f t="shared" si="1"/>
        <v>0</v>
      </c>
      <c r="L10" s="172">
        <f t="shared" si="1"/>
        <v>0</v>
      </c>
      <c r="M10" s="172">
        <f t="shared" si="1"/>
        <v>202.77304000000004</v>
      </c>
      <c r="N10" s="172">
        <f t="shared" si="1"/>
        <v>0.25</v>
      </c>
      <c r="O10" s="172">
        <f t="shared" si="1"/>
        <v>0</v>
      </c>
      <c r="P10" s="172">
        <f t="shared" si="1"/>
        <v>0</v>
      </c>
      <c r="Q10" s="172">
        <f t="shared" si="1"/>
        <v>0.65</v>
      </c>
      <c r="R10" s="172">
        <f t="shared" si="1"/>
        <v>0</v>
      </c>
      <c r="S10" s="172">
        <f t="shared" si="1"/>
        <v>0</v>
      </c>
      <c r="T10" s="172">
        <f t="shared" si="1"/>
        <v>0</v>
      </c>
      <c r="U10" s="172">
        <f t="shared" si="1"/>
        <v>0</v>
      </c>
      <c r="V10" s="172">
        <f t="shared" si="1"/>
        <v>0.12</v>
      </c>
      <c r="W10" s="172">
        <f t="shared" si="1"/>
        <v>3.83</v>
      </c>
      <c r="X10" s="172">
        <f t="shared" si="1"/>
        <v>0</v>
      </c>
      <c r="Y10" s="172">
        <f t="shared" si="1"/>
        <v>9.7050000000000001</v>
      </c>
      <c r="Z10" s="172">
        <f t="shared" si="1"/>
        <v>8.4749999999999996</v>
      </c>
      <c r="AA10" s="172">
        <f t="shared" si="1"/>
        <v>0.9</v>
      </c>
      <c r="AB10" s="172">
        <f t="shared" si="1"/>
        <v>0.01</v>
      </c>
      <c r="AC10" s="172">
        <f t="shared" si="1"/>
        <v>0</v>
      </c>
      <c r="AD10" s="172">
        <f t="shared" si="1"/>
        <v>0.32</v>
      </c>
      <c r="AE10" s="172">
        <f t="shared" si="1"/>
        <v>0</v>
      </c>
      <c r="AF10" s="172">
        <f t="shared" si="1"/>
        <v>1.03</v>
      </c>
      <c r="AG10" s="172">
        <f t="shared" si="1"/>
        <v>0</v>
      </c>
      <c r="AH10" s="172">
        <f t="shared" si="1"/>
        <v>0</v>
      </c>
      <c r="AI10" s="172">
        <f t="shared" si="1"/>
        <v>14.089088</v>
      </c>
      <c r="AJ10" s="172">
        <f t="shared" si="1"/>
        <v>15.87</v>
      </c>
      <c r="AK10" s="172">
        <f t="shared" si="1"/>
        <v>0.1</v>
      </c>
      <c r="AL10" s="172">
        <f t="shared" si="1"/>
        <v>2.5199999999999996</v>
      </c>
      <c r="AM10" s="172">
        <f t="shared" si="1"/>
        <v>0</v>
      </c>
      <c r="AN10" s="172">
        <f t="shared" si="1"/>
        <v>0.01</v>
      </c>
      <c r="AO10" s="172">
        <f t="shared" si="1"/>
        <v>0</v>
      </c>
      <c r="AP10" s="172">
        <f t="shared" si="1"/>
        <v>0</v>
      </c>
      <c r="AQ10" s="172">
        <f t="shared" si="1"/>
        <v>2.5099999999999998</v>
      </c>
      <c r="AR10" s="172">
        <f t="shared" si="1"/>
        <v>0</v>
      </c>
      <c r="AS10" s="172">
        <f t="shared" si="1"/>
        <v>0</v>
      </c>
      <c r="AT10" s="172">
        <f t="shared" si="1"/>
        <v>0</v>
      </c>
      <c r="AU10" s="172">
        <f t="shared" si="1"/>
        <v>0</v>
      </c>
      <c r="AV10" s="172">
        <f t="shared" si="1"/>
        <v>0.49</v>
      </c>
      <c r="AW10" s="172">
        <f t="shared" si="1"/>
        <v>5.2749999999999995</v>
      </c>
      <c r="AX10" s="172">
        <f t="shared" si="1"/>
        <v>0</v>
      </c>
      <c r="AY10" s="172">
        <f t="shared" si="1"/>
        <v>0</v>
      </c>
      <c r="AZ10" s="172">
        <f t="shared" si="1"/>
        <v>3.81</v>
      </c>
      <c r="BA10" s="172">
        <f t="shared" si="1"/>
        <v>1.155</v>
      </c>
      <c r="BB10" s="172">
        <f t="shared" si="1"/>
        <v>0.84</v>
      </c>
      <c r="BC10" s="172">
        <f t="shared" si="1"/>
        <v>0</v>
      </c>
      <c r="BD10" s="172">
        <f t="shared" si="1"/>
        <v>0</v>
      </c>
      <c r="BE10" s="172">
        <f t="shared" si="1"/>
        <v>50.224999999999994</v>
      </c>
      <c r="BF10" s="172">
        <f t="shared" si="1"/>
        <v>428.15362800000003</v>
      </c>
      <c r="BG10" s="185"/>
      <c r="BH10" s="186"/>
      <c r="BI10" s="187"/>
      <c r="BJ10" s="185"/>
      <c r="BK10" s="187"/>
      <c r="BL10" s="185"/>
      <c r="BM10" s="185"/>
      <c r="BN10" s="188" t="s">
        <v>578</v>
      </c>
      <c r="BO10" s="185"/>
      <c r="BP10" s="185"/>
      <c r="BQ10" s="185"/>
      <c r="BR10" s="189"/>
      <c r="BS10" s="190"/>
      <c r="BT10" s="193"/>
      <c r="BU10" s="192"/>
      <c r="CJ10" s="56">
        <f>SUM(F10,I10:Y10,AF10:AL10,AV10:BE10)</f>
        <v>482.51635799999985</v>
      </c>
      <c r="CK10" s="56">
        <f>CJ10-E10</f>
        <v>0</v>
      </c>
    </row>
    <row r="11" spans="1:89" s="25" customFormat="1" ht="7.15" hidden="1" customHeight="1" x14ac:dyDescent="0.3">
      <c r="A11" s="181"/>
      <c r="B11" s="182"/>
      <c r="C11" s="182"/>
      <c r="D11" s="183"/>
      <c r="E11" s="172">
        <f t="shared" ref="E11:BF11" si="2">E13+E27+E133+E153</f>
        <v>456.65197000000001</v>
      </c>
      <c r="F11" s="172">
        <f t="shared" si="2"/>
        <v>54.242730000000002</v>
      </c>
      <c r="G11" s="172">
        <f t="shared" si="2"/>
        <v>44.251730000000002</v>
      </c>
      <c r="H11" s="172">
        <f t="shared" si="2"/>
        <v>9.9910000000000014</v>
      </c>
      <c r="I11" s="172">
        <f t="shared" si="2"/>
        <v>52.325299999999999</v>
      </c>
      <c r="J11" s="172">
        <f t="shared" si="2"/>
        <v>63.216199999999994</v>
      </c>
      <c r="K11" s="172">
        <f t="shared" si="2"/>
        <v>0</v>
      </c>
      <c r="L11" s="172">
        <f t="shared" si="2"/>
        <v>0</v>
      </c>
      <c r="M11" s="172">
        <f t="shared" si="2"/>
        <v>202.77304000000004</v>
      </c>
      <c r="N11" s="172">
        <f t="shared" si="2"/>
        <v>0.25</v>
      </c>
      <c r="O11" s="172">
        <f t="shared" si="2"/>
        <v>0</v>
      </c>
      <c r="P11" s="172">
        <f t="shared" si="2"/>
        <v>0</v>
      </c>
      <c r="Q11" s="172">
        <f t="shared" si="2"/>
        <v>0.65</v>
      </c>
      <c r="R11" s="172">
        <f t="shared" si="2"/>
        <v>0</v>
      </c>
      <c r="S11" s="172">
        <f t="shared" si="2"/>
        <v>0</v>
      </c>
      <c r="T11" s="172">
        <f t="shared" si="2"/>
        <v>0</v>
      </c>
      <c r="U11" s="172">
        <f t="shared" si="2"/>
        <v>0</v>
      </c>
      <c r="V11" s="172">
        <f t="shared" si="2"/>
        <v>0.12</v>
      </c>
      <c r="W11" s="172">
        <f t="shared" si="2"/>
        <v>3.83</v>
      </c>
      <c r="X11" s="172">
        <f t="shared" si="2"/>
        <v>0</v>
      </c>
      <c r="Y11" s="172">
        <f t="shared" si="2"/>
        <v>9.6950000000000003</v>
      </c>
      <c r="Z11" s="172">
        <f t="shared" si="2"/>
        <v>8.4749999999999996</v>
      </c>
      <c r="AA11" s="172">
        <f t="shared" si="2"/>
        <v>0.9</v>
      </c>
      <c r="AB11" s="172">
        <f t="shared" si="2"/>
        <v>0</v>
      </c>
      <c r="AC11" s="172">
        <f t="shared" si="2"/>
        <v>0</v>
      </c>
      <c r="AD11" s="172">
        <f t="shared" si="2"/>
        <v>0.32</v>
      </c>
      <c r="AE11" s="172">
        <f t="shared" si="2"/>
        <v>0</v>
      </c>
      <c r="AF11" s="172">
        <f t="shared" si="2"/>
        <v>0</v>
      </c>
      <c r="AG11" s="172">
        <f t="shared" si="2"/>
        <v>0</v>
      </c>
      <c r="AH11" s="172">
        <f t="shared" si="2"/>
        <v>0</v>
      </c>
      <c r="AI11" s="172">
        <f t="shared" si="2"/>
        <v>5.4946999999999999</v>
      </c>
      <c r="AJ11" s="172">
        <f t="shared" si="2"/>
        <v>7.2999999999999989</v>
      </c>
      <c r="AK11" s="172">
        <f t="shared" si="2"/>
        <v>0.1</v>
      </c>
      <c r="AL11" s="172">
        <f t="shared" si="2"/>
        <v>0.28000000000000003</v>
      </c>
      <c r="AM11" s="172">
        <f t="shared" si="2"/>
        <v>0</v>
      </c>
      <c r="AN11" s="172">
        <f t="shared" si="2"/>
        <v>0.01</v>
      </c>
      <c r="AO11" s="172">
        <f t="shared" si="2"/>
        <v>0</v>
      </c>
      <c r="AP11" s="172">
        <f t="shared" si="2"/>
        <v>0</v>
      </c>
      <c r="AQ11" s="172">
        <f t="shared" si="2"/>
        <v>0.27</v>
      </c>
      <c r="AR11" s="172">
        <f t="shared" si="2"/>
        <v>0</v>
      </c>
      <c r="AS11" s="172">
        <f t="shared" si="2"/>
        <v>0</v>
      </c>
      <c r="AT11" s="172">
        <f t="shared" si="2"/>
        <v>0</v>
      </c>
      <c r="AU11" s="172">
        <f t="shared" si="2"/>
        <v>0</v>
      </c>
      <c r="AV11" s="172">
        <f t="shared" si="2"/>
        <v>0</v>
      </c>
      <c r="AW11" s="172">
        <f t="shared" si="2"/>
        <v>5.2749999999999995</v>
      </c>
      <c r="AX11" s="172">
        <f t="shared" si="2"/>
        <v>0</v>
      </c>
      <c r="AY11" s="172">
        <f t="shared" si="2"/>
        <v>0</v>
      </c>
      <c r="AZ11" s="172">
        <f t="shared" si="2"/>
        <v>0</v>
      </c>
      <c r="BA11" s="172">
        <f t="shared" si="2"/>
        <v>0.05</v>
      </c>
      <c r="BB11" s="172">
        <f t="shared" si="2"/>
        <v>0.84</v>
      </c>
      <c r="BC11" s="172">
        <f t="shared" si="2"/>
        <v>0</v>
      </c>
      <c r="BD11" s="172">
        <f t="shared" si="2"/>
        <v>0</v>
      </c>
      <c r="BE11" s="172">
        <f t="shared" si="2"/>
        <v>50.21</v>
      </c>
      <c r="BF11" s="172">
        <f t="shared" si="2"/>
        <v>402.28924000000001</v>
      </c>
      <c r="BG11" s="185"/>
      <c r="BH11" s="186"/>
      <c r="BI11" s="187"/>
      <c r="BJ11" s="185"/>
      <c r="BK11" s="187"/>
      <c r="BL11" s="185"/>
      <c r="BM11" s="185"/>
      <c r="BN11" s="188"/>
      <c r="BO11" s="185"/>
      <c r="BP11" s="185"/>
      <c r="BQ11" s="185"/>
      <c r="BR11" s="189"/>
      <c r="BS11" s="190"/>
      <c r="BT11" s="193"/>
      <c r="BU11" s="192"/>
      <c r="CJ11" s="56">
        <f t="shared" ref="CJ11:CJ74" si="3">SUM(F11,I11:Y11,AF11:AL11,AV11:BE11)</f>
        <v>456.65196999999995</v>
      </c>
      <c r="CK11" s="56">
        <f t="shared" ref="CK11:CK74" si="4">CJ11-E11</f>
        <v>0</v>
      </c>
    </row>
    <row r="12" spans="1:89" s="25" customFormat="1" ht="43.5" customHeight="1" x14ac:dyDescent="0.3">
      <c r="A12" s="181"/>
      <c r="B12" s="182" t="s">
        <v>563</v>
      </c>
      <c r="C12" s="182"/>
      <c r="D12" s="183"/>
      <c r="E12" s="172">
        <f>E13+E27</f>
        <v>365.48293000000001</v>
      </c>
      <c r="F12" s="172">
        <f t="shared" ref="F12:BF12" si="5">F13+F27</f>
        <v>48.618729999999999</v>
      </c>
      <c r="G12" s="172">
        <f t="shared" si="5"/>
        <v>40.001730000000002</v>
      </c>
      <c r="H12" s="172">
        <f t="shared" si="5"/>
        <v>8.6170000000000009</v>
      </c>
      <c r="I12" s="172">
        <f t="shared" si="5"/>
        <v>36.813299999999998</v>
      </c>
      <c r="J12" s="172">
        <f t="shared" si="5"/>
        <v>43.866199999999992</v>
      </c>
      <c r="K12" s="172">
        <f t="shared" si="5"/>
        <v>0</v>
      </c>
      <c r="L12" s="172">
        <f t="shared" si="5"/>
        <v>0</v>
      </c>
      <c r="M12" s="172">
        <f t="shared" si="5"/>
        <v>153.99</v>
      </c>
      <c r="N12" s="172">
        <f t="shared" si="5"/>
        <v>0.25</v>
      </c>
      <c r="O12" s="172">
        <f t="shared" si="5"/>
        <v>0</v>
      </c>
      <c r="P12" s="172">
        <f t="shared" si="5"/>
        <v>0</v>
      </c>
      <c r="Q12" s="172">
        <f t="shared" si="5"/>
        <v>0.65</v>
      </c>
      <c r="R12" s="172">
        <f t="shared" si="5"/>
        <v>0</v>
      </c>
      <c r="S12" s="172">
        <f t="shared" si="5"/>
        <v>0</v>
      </c>
      <c r="T12" s="172">
        <f t="shared" si="5"/>
        <v>0</v>
      </c>
      <c r="U12" s="172">
        <f t="shared" si="5"/>
        <v>0</v>
      </c>
      <c r="V12" s="172">
        <f t="shared" si="5"/>
        <v>0.12</v>
      </c>
      <c r="W12" s="172">
        <f t="shared" si="5"/>
        <v>3.58</v>
      </c>
      <c r="X12" s="172">
        <f t="shared" si="5"/>
        <v>0</v>
      </c>
      <c r="Y12" s="172">
        <f>Y13+Y27</f>
        <v>9.44</v>
      </c>
      <c r="Z12" s="172">
        <f t="shared" si="5"/>
        <v>8.36</v>
      </c>
      <c r="AA12" s="172">
        <f t="shared" si="5"/>
        <v>0.78</v>
      </c>
      <c r="AB12" s="172">
        <f t="shared" si="5"/>
        <v>0</v>
      </c>
      <c r="AC12" s="172">
        <f t="shared" si="5"/>
        <v>0</v>
      </c>
      <c r="AD12" s="172">
        <f t="shared" si="5"/>
        <v>0.3</v>
      </c>
      <c r="AE12" s="172">
        <f t="shared" si="5"/>
        <v>0</v>
      </c>
      <c r="AF12" s="172">
        <f t="shared" si="5"/>
        <v>0</v>
      </c>
      <c r="AG12" s="172">
        <f t="shared" si="5"/>
        <v>0</v>
      </c>
      <c r="AH12" s="172">
        <f t="shared" si="5"/>
        <v>0</v>
      </c>
      <c r="AI12" s="172">
        <f t="shared" si="5"/>
        <v>5.4946999999999999</v>
      </c>
      <c r="AJ12" s="172">
        <f t="shared" si="5"/>
        <v>7.2999999999999989</v>
      </c>
      <c r="AK12" s="172">
        <f t="shared" si="5"/>
        <v>0.1</v>
      </c>
      <c r="AL12" s="172">
        <f t="shared" si="5"/>
        <v>0.26</v>
      </c>
      <c r="AM12" s="172">
        <f t="shared" si="5"/>
        <v>0</v>
      </c>
      <c r="AN12" s="172">
        <f t="shared" si="5"/>
        <v>0.01</v>
      </c>
      <c r="AO12" s="172">
        <f t="shared" si="5"/>
        <v>0</v>
      </c>
      <c r="AP12" s="172">
        <f t="shared" si="5"/>
        <v>0</v>
      </c>
      <c r="AQ12" s="172">
        <f t="shared" si="5"/>
        <v>0.25</v>
      </c>
      <c r="AR12" s="172">
        <f t="shared" si="5"/>
        <v>0</v>
      </c>
      <c r="AS12" s="172">
        <f t="shared" si="5"/>
        <v>0</v>
      </c>
      <c r="AT12" s="172">
        <f t="shared" si="5"/>
        <v>0</v>
      </c>
      <c r="AU12" s="172">
        <f t="shared" si="5"/>
        <v>0</v>
      </c>
      <c r="AV12" s="172">
        <f t="shared" si="5"/>
        <v>0</v>
      </c>
      <c r="AW12" s="172">
        <f t="shared" si="5"/>
        <v>5.22</v>
      </c>
      <c r="AX12" s="172">
        <f t="shared" si="5"/>
        <v>0</v>
      </c>
      <c r="AY12" s="172">
        <f t="shared" si="5"/>
        <v>0</v>
      </c>
      <c r="AZ12" s="172">
        <f t="shared" si="5"/>
        <v>0</v>
      </c>
      <c r="BA12" s="172">
        <f t="shared" si="5"/>
        <v>0.05</v>
      </c>
      <c r="BB12" s="172">
        <f t="shared" si="5"/>
        <v>0.84</v>
      </c>
      <c r="BC12" s="172">
        <f t="shared" si="5"/>
        <v>0</v>
      </c>
      <c r="BD12" s="172">
        <f t="shared" si="5"/>
        <v>0</v>
      </c>
      <c r="BE12" s="172">
        <f t="shared" si="5"/>
        <v>48.89</v>
      </c>
      <c r="BF12" s="172">
        <f t="shared" si="5"/>
        <v>316.74419999999998</v>
      </c>
      <c r="BG12" s="185"/>
      <c r="BH12" s="186"/>
      <c r="BI12" s="187"/>
      <c r="BJ12" s="185"/>
      <c r="BK12" s="187"/>
      <c r="BL12" s="185"/>
      <c r="BM12" s="185"/>
      <c r="BN12" s="188"/>
      <c r="BO12" s="185"/>
      <c r="BP12" s="185"/>
      <c r="BQ12" s="185"/>
      <c r="BR12" s="189"/>
      <c r="BS12" s="190"/>
      <c r="BT12" s="193"/>
      <c r="BU12" s="192"/>
      <c r="CJ12" s="56">
        <f t="shared" si="3"/>
        <v>365.48293000000001</v>
      </c>
      <c r="CK12" s="56">
        <f t="shared" si="4"/>
        <v>0</v>
      </c>
    </row>
    <row r="13" spans="1:89" s="25" customFormat="1" ht="60.75" x14ac:dyDescent="0.3">
      <c r="A13" s="181" t="s">
        <v>69</v>
      </c>
      <c r="B13" s="194" t="s">
        <v>70</v>
      </c>
      <c r="C13" s="194"/>
      <c r="D13" s="183"/>
      <c r="E13" s="184">
        <f t="shared" ref="E13:BM13" si="6">E14+E21</f>
        <v>40.79</v>
      </c>
      <c r="F13" s="172">
        <f t="shared" si="6"/>
        <v>0.85000000000000009</v>
      </c>
      <c r="G13" s="172">
        <f t="shared" si="6"/>
        <v>0.85000000000000009</v>
      </c>
      <c r="H13" s="172">
        <f t="shared" si="6"/>
        <v>0</v>
      </c>
      <c r="I13" s="172">
        <f t="shared" si="6"/>
        <v>0</v>
      </c>
      <c r="J13" s="172">
        <f t="shared" si="6"/>
        <v>0</v>
      </c>
      <c r="K13" s="172">
        <f t="shared" si="6"/>
        <v>0</v>
      </c>
      <c r="L13" s="172">
        <f t="shared" si="6"/>
        <v>0</v>
      </c>
      <c r="M13" s="172">
        <f t="shared" si="6"/>
        <v>0</v>
      </c>
      <c r="N13" s="172">
        <f t="shared" si="6"/>
        <v>0</v>
      </c>
      <c r="O13" s="172">
        <f t="shared" si="6"/>
        <v>0</v>
      </c>
      <c r="P13" s="172">
        <f t="shared" si="6"/>
        <v>0</v>
      </c>
      <c r="Q13" s="172">
        <f t="shared" si="6"/>
        <v>0</v>
      </c>
      <c r="R13" s="172">
        <f t="shared" si="6"/>
        <v>0</v>
      </c>
      <c r="S13" s="172">
        <f t="shared" si="6"/>
        <v>0</v>
      </c>
      <c r="T13" s="172">
        <f t="shared" si="6"/>
        <v>0</v>
      </c>
      <c r="U13" s="172">
        <f t="shared" si="6"/>
        <v>0</v>
      </c>
      <c r="V13" s="172">
        <f t="shared" si="6"/>
        <v>0</v>
      </c>
      <c r="W13" s="172">
        <f t="shared" si="6"/>
        <v>3.58</v>
      </c>
      <c r="X13" s="172">
        <f t="shared" si="6"/>
        <v>0</v>
      </c>
      <c r="Y13" s="172">
        <f t="shared" si="6"/>
        <v>0</v>
      </c>
      <c r="Z13" s="172">
        <f t="shared" si="6"/>
        <v>0</v>
      </c>
      <c r="AA13" s="172">
        <f t="shared" si="6"/>
        <v>0</v>
      </c>
      <c r="AB13" s="172">
        <f t="shared" si="6"/>
        <v>0</v>
      </c>
      <c r="AC13" s="172">
        <f t="shared" si="6"/>
        <v>0</v>
      </c>
      <c r="AD13" s="172">
        <f t="shared" si="6"/>
        <v>0</v>
      </c>
      <c r="AE13" s="172">
        <f t="shared" si="6"/>
        <v>0</v>
      </c>
      <c r="AF13" s="172">
        <f t="shared" si="6"/>
        <v>0</v>
      </c>
      <c r="AG13" s="172">
        <f t="shared" si="6"/>
        <v>0</v>
      </c>
      <c r="AH13" s="172">
        <f t="shared" si="6"/>
        <v>0</v>
      </c>
      <c r="AI13" s="172">
        <f t="shared" si="6"/>
        <v>0</v>
      </c>
      <c r="AJ13" s="172">
        <f t="shared" si="6"/>
        <v>0</v>
      </c>
      <c r="AK13" s="172">
        <f t="shared" si="6"/>
        <v>0</v>
      </c>
      <c r="AL13" s="172">
        <f t="shared" si="6"/>
        <v>0</v>
      </c>
      <c r="AM13" s="172">
        <f t="shared" si="6"/>
        <v>0</v>
      </c>
      <c r="AN13" s="172">
        <f t="shared" si="6"/>
        <v>0</v>
      </c>
      <c r="AO13" s="172">
        <f t="shared" si="6"/>
        <v>0</v>
      </c>
      <c r="AP13" s="172">
        <f t="shared" si="6"/>
        <v>0</v>
      </c>
      <c r="AQ13" s="172">
        <f t="shared" si="6"/>
        <v>0</v>
      </c>
      <c r="AR13" s="172">
        <f t="shared" si="6"/>
        <v>0</v>
      </c>
      <c r="AS13" s="172">
        <f t="shared" si="6"/>
        <v>0</v>
      </c>
      <c r="AT13" s="172">
        <f t="shared" si="6"/>
        <v>0</v>
      </c>
      <c r="AU13" s="172">
        <f t="shared" si="6"/>
        <v>0</v>
      </c>
      <c r="AV13" s="172">
        <f t="shared" si="6"/>
        <v>0</v>
      </c>
      <c r="AW13" s="172">
        <f t="shared" si="6"/>
        <v>0.24</v>
      </c>
      <c r="AX13" s="172">
        <f t="shared" si="6"/>
        <v>0</v>
      </c>
      <c r="AY13" s="172">
        <f t="shared" si="6"/>
        <v>0</v>
      </c>
      <c r="AZ13" s="172">
        <f t="shared" si="6"/>
        <v>0</v>
      </c>
      <c r="BA13" s="172">
        <f t="shared" si="6"/>
        <v>0</v>
      </c>
      <c r="BB13" s="172">
        <f t="shared" si="6"/>
        <v>0</v>
      </c>
      <c r="BC13" s="172">
        <f t="shared" si="6"/>
        <v>0</v>
      </c>
      <c r="BD13" s="172">
        <f t="shared" si="6"/>
        <v>0</v>
      </c>
      <c r="BE13" s="172">
        <f t="shared" si="6"/>
        <v>36.119999999999997</v>
      </c>
      <c r="BF13" s="172">
        <f t="shared" si="6"/>
        <v>39.82</v>
      </c>
      <c r="BG13" s="172">
        <f t="shared" si="6"/>
        <v>0</v>
      </c>
      <c r="BH13" s="172">
        <f t="shared" si="6"/>
        <v>0</v>
      </c>
      <c r="BI13" s="172">
        <f t="shared" si="6"/>
        <v>0</v>
      </c>
      <c r="BJ13" s="172">
        <f t="shared" si="6"/>
        <v>0</v>
      </c>
      <c r="BK13" s="172">
        <f t="shared" si="6"/>
        <v>0</v>
      </c>
      <c r="BL13" s="172">
        <f t="shared" si="6"/>
        <v>0</v>
      </c>
      <c r="BM13" s="172">
        <f t="shared" si="6"/>
        <v>0</v>
      </c>
      <c r="BN13" s="188"/>
      <c r="BO13" s="185"/>
      <c r="BP13" s="185"/>
      <c r="BQ13" s="185"/>
      <c r="BR13" s="189"/>
      <c r="BS13" s="190"/>
      <c r="BT13" s="193"/>
      <c r="BU13" s="192"/>
      <c r="CJ13" s="56">
        <f t="shared" si="3"/>
        <v>40.79</v>
      </c>
      <c r="CK13" s="56">
        <f t="shared" si="4"/>
        <v>0</v>
      </c>
    </row>
    <row r="14" spans="1:89" s="25" customFormat="1" ht="54" customHeight="1" x14ac:dyDescent="0.3">
      <c r="A14" s="181" t="s">
        <v>71</v>
      </c>
      <c r="B14" s="195" t="s">
        <v>72</v>
      </c>
      <c r="C14" s="195"/>
      <c r="D14" s="183"/>
      <c r="E14" s="172">
        <f t="shared" ref="E14:BF14" si="7">SUM(E15:E20)</f>
        <v>1.21</v>
      </c>
      <c r="F14" s="172">
        <f t="shared" si="7"/>
        <v>0.85000000000000009</v>
      </c>
      <c r="G14" s="172">
        <f t="shared" si="7"/>
        <v>0.85000000000000009</v>
      </c>
      <c r="H14" s="172">
        <f t="shared" si="7"/>
        <v>0</v>
      </c>
      <c r="I14" s="172">
        <f t="shared" si="7"/>
        <v>0</v>
      </c>
      <c r="J14" s="172">
        <f t="shared" si="7"/>
        <v>0</v>
      </c>
      <c r="K14" s="172">
        <f t="shared" si="7"/>
        <v>0</v>
      </c>
      <c r="L14" s="172">
        <f t="shared" si="7"/>
        <v>0</v>
      </c>
      <c r="M14" s="172">
        <f t="shared" si="7"/>
        <v>0</v>
      </c>
      <c r="N14" s="172">
        <f t="shared" si="7"/>
        <v>0</v>
      </c>
      <c r="O14" s="172">
        <f t="shared" si="7"/>
        <v>0</v>
      </c>
      <c r="P14" s="172">
        <f t="shared" si="7"/>
        <v>0</v>
      </c>
      <c r="Q14" s="172">
        <f t="shared" si="7"/>
        <v>0</v>
      </c>
      <c r="R14" s="172">
        <f t="shared" si="7"/>
        <v>0</v>
      </c>
      <c r="S14" s="172">
        <f t="shared" si="7"/>
        <v>0</v>
      </c>
      <c r="T14" s="172">
        <f t="shared" si="7"/>
        <v>0</v>
      </c>
      <c r="U14" s="172">
        <f t="shared" si="7"/>
        <v>0</v>
      </c>
      <c r="V14" s="172">
        <f t="shared" si="7"/>
        <v>0</v>
      </c>
      <c r="W14" s="172">
        <f t="shared" si="7"/>
        <v>0</v>
      </c>
      <c r="X14" s="172">
        <f t="shared" si="7"/>
        <v>0</v>
      </c>
      <c r="Y14" s="172">
        <f t="shared" si="7"/>
        <v>0</v>
      </c>
      <c r="Z14" s="172">
        <f t="shared" si="7"/>
        <v>0</v>
      </c>
      <c r="AA14" s="172">
        <f t="shared" si="7"/>
        <v>0</v>
      </c>
      <c r="AB14" s="172">
        <f t="shared" si="7"/>
        <v>0</v>
      </c>
      <c r="AC14" s="172">
        <f t="shared" si="7"/>
        <v>0</v>
      </c>
      <c r="AD14" s="172">
        <f t="shared" si="7"/>
        <v>0</v>
      </c>
      <c r="AE14" s="172">
        <f t="shared" si="7"/>
        <v>0</v>
      </c>
      <c r="AF14" s="172">
        <f t="shared" si="7"/>
        <v>0</v>
      </c>
      <c r="AG14" s="172">
        <f t="shared" si="7"/>
        <v>0</v>
      </c>
      <c r="AH14" s="172">
        <f t="shared" si="7"/>
        <v>0</v>
      </c>
      <c r="AI14" s="172">
        <f t="shared" si="7"/>
        <v>0</v>
      </c>
      <c r="AJ14" s="172">
        <f t="shared" si="7"/>
        <v>0</v>
      </c>
      <c r="AK14" s="172">
        <f t="shared" si="7"/>
        <v>0</v>
      </c>
      <c r="AL14" s="172">
        <f t="shared" si="7"/>
        <v>0</v>
      </c>
      <c r="AM14" s="172">
        <f t="shared" si="7"/>
        <v>0</v>
      </c>
      <c r="AN14" s="172">
        <f t="shared" si="7"/>
        <v>0</v>
      </c>
      <c r="AO14" s="172">
        <f t="shared" si="7"/>
        <v>0</v>
      </c>
      <c r="AP14" s="172">
        <f t="shared" si="7"/>
        <v>0</v>
      </c>
      <c r="AQ14" s="172">
        <f t="shared" si="7"/>
        <v>0</v>
      </c>
      <c r="AR14" s="172">
        <f t="shared" si="7"/>
        <v>0</v>
      </c>
      <c r="AS14" s="172">
        <f t="shared" si="7"/>
        <v>0</v>
      </c>
      <c r="AT14" s="172">
        <f t="shared" si="7"/>
        <v>0</v>
      </c>
      <c r="AU14" s="172">
        <f t="shared" si="7"/>
        <v>0</v>
      </c>
      <c r="AV14" s="172">
        <f t="shared" si="7"/>
        <v>0</v>
      </c>
      <c r="AW14" s="172">
        <f t="shared" si="7"/>
        <v>0.24</v>
      </c>
      <c r="AX14" s="172">
        <f t="shared" si="7"/>
        <v>0</v>
      </c>
      <c r="AY14" s="172">
        <f t="shared" si="7"/>
        <v>0</v>
      </c>
      <c r="AZ14" s="172">
        <f t="shared" si="7"/>
        <v>0</v>
      </c>
      <c r="BA14" s="172">
        <f t="shared" si="7"/>
        <v>0</v>
      </c>
      <c r="BB14" s="172">
        <f t="shared" si="7"/>
        <v>0</v>
      </c>
      <c r="BC14" s="172">
        <f t="shared" si="7"/>
        <v>0</v>
      </c>
      <c r="BD14" s="172">
        <f t="shared" si="7"/>
        <v>0</v>
      </c>
      <c r="BE14" s="172">
        <f t="shared" si="7"/>
        <v>0.12</v>
      </c>
      <c r="BF14" s="172">
        <f t="shared" si="7"/>
        <v>0.24</v>
      </c>
      <c r="BG14" s="185"/>
      <c r="BH14" s="186"/>
      <c r="BI14" s="187"/>
      <c r="BJ14" s="185"/>
      <c r="BK14" s="187"/>
      <c r="BL14" s="185"/>
      <c r="BM14" s="185"/>
      <c r="BN14" s="188"/>
      <c r="BO14" s="185"/>
      <c r="BP14" s="185"/>
      <c r="BQ14" s="185"/>
      <c r="BR14" s="189"/>
      <c r="BS14" s="190"/>
      <c r="BT14" s="193"/>
      <c r="BU14" s="192"/>
      <c r="CJ14" s="56">
        <f t="shared" si="3"/>
        <v>1.21</v>
      </c>
      <c r="CK14" s="56">
        <f t="shared" si="4"/>
        <v>0</v>
      </c>
    </row>
    <row r="15" spans="1:89" s="30" customFormat="1" ht="152.44999999999999" customHeight="1" x14ac:dyDescent="0.3">
      <c r="A15" s="175">
        <v>1</v>
      </c>
      <c r="B15" s="196" t="s">
        <v>73</v>
      </c>
      <c r="C15" s="197" t="s">
        <v>74</v>
      </c>
      <c r="D15" s="183"/>
      <c r="E15" s="172">
        <f t="shared" ref="E15:E20" si="8">SUM(G15:X15,Z15:AK15,AM15:BE15)</f>
        <v>0.2</v>
      </c>
      <c r="F15" s="174">
        <f>SUM(G15:H15)</f>
        <v>0.2</v>
      </c>
      <c r="G15" s="171">
        <v>0.2</v>
      </c>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f>SUM(AM15:AT15)</f>
        <v>0</v>
      </c>
      <c r="AM15" s="171"/>
      <c r="AN15" s="171"/>
      <c r="AO15" s="171"/>
      <c r="AP15" s="171"/>
      <c r="AQ15" s="171"/>
      <c r="AR15" s="171"/>
      <c r="AS15" s="171"/>
      <c r="AT15" s="171"/>
      <c r="AU15" s="171"/>
      <c r="AV15" s="171"/>
      <c r="AW15" s="171"/>
      <c r="AX15" s="171"/>
      <c r="AY15" s="171"/>
      <c r="AZ15" s="171"/>
      <c r="BA15" s="171"/>
      <c r="BB15" s="171"/>
      <c r="BC15" s="171"/>
      <c r="BD15" s="171"/>
      <c r="BE15" s="171"/>
      <c r="BF15" s="185">
        <f>E15-F15</f>
        <v>0</v>
      </c>
      <c r="BG15" s="174"/>
      <c r="BH15" s="177"/>
      <c r="BI15" s="178"/>
      <c r="BJ15" s="174"/>
      <c r="BK15" s="178"/>
      <c r="BL15" s="174"/>
      <c r="BM15" s="174"/>
      <c r="BN15" s="198" t="s">
        <v>75</v>
      </c>
      <c r="BO15" s="174"/>
      <c r="BP15" s="174" t="s">
        <v>76</v>
      </c>
      <c r="BQ15" s="174"/>
      <c r="BR15" s="189">
        <v>2021</v>
      </c>
      <c r="BS15" s="199"/>
      <c r="BT15" s="200"/>
      <c r="BU15" s="201"/>
      <c r="CJ15" s="56">
        <f t="shared" si="3"/>
        <v>0.2</v>
      </c>
      <c r="CK15" s="56">
        <f t="shared" si="4"/>
        <v>0</v>
      </c>
    </row>
    <row r="16" spans="1:89" s="30" customFormat="1" ht="157.15" customHeight="1" x14ac:dyDescent="0.3">
      <c r="A16" s="175">
        <v>2</v>
      </c>
      <c r="B16" s="202" t="s">
        <v>77</v>
      </c>
      <c r="C16" s="174" t="s">
        <v>78</v>
      </c>
      <c r="D16" s="420"/>
      <c r="E16" s="172">
        <f t="shared" si="8"/>
        <v>0.3</v>
      </c>
      <c r="F16" s="174">
        <f>SUM(G16:H16)</f>
        <v>0.3</v>
      </c>
      <c r="G16" s="174">
        <v>0.3</v>
      </c>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f t="shared" ref="AL16:AL87" si="9">SUM(AM16:AT16)</f>
        <v>0</v>
      </c>
      <c r="AM16" s="171"/>
      <c r="AN16" s="171"/>
      <c r="AO16" s="171"/>
      <c r="AP16" s="171"/>
      <c r="AQ16" s="171"/>
      <c r="AR16" s="171"/>
      <c r="AS16" s="171"/>
      <c r="AT16" s="171"/>
      <c r="AU16" s="171"/>
      <c r="AV16" s="171"/>
      <c r="AW16" s="171"/>
      <c r="AX16" s="171"/>
      <c r="AY16" s="171"/>
      <c r="AZ16" s="171"/>
      <c r="BA16" s="171"/>
      <c r="BB16" s="171"/>
      <c r="BC16" s="171"/>
      <c r="BD16" s="171"/>
      <c r="BE16" s="171"/>
      <c r="BF16" s="185">
        <f>E16-F16</f>
        <v>0</v>
      </c>
      <c r="BG16" s="174"/>
      <c r="BH16" s="177"/>
      <c r="BI16" s="178"/>
      <c r="BJ16" s="174"/>
      <c r="BK16" s="178"/>
      <c r="BL16" s="174"/>
      <c r="BM16" s="174"/>
      <c r="BN16" s="204" t="s">
        <v>579</v>
      </c>
      <c r="BO16" s="205"/>
      <c r="BP16" s="180" t="s">
        <v>80</v>
      </c>
      <c r="BQ16" s="174"/>
      <c r="BR16" s="189">
        <v>2021</v>
      </c>
      <c r="BS16" s="199"/>
      <c r="BT16" s="200"/>
      <c r="BU16" s="201"/>
      <c r="CJ16" s="56">
        <f t="shared" si="3"/>
        <v>0.3</v>
      </c>
      <c r="CK16" s="56">
        <f t="shared" si="4"/>
        <v>0</v>
      </c>
    </row>
    <row r="17" spans="1:257" s="34" customFormat="1" ht="148.15" customHeight="1" x14ac:dyDescent="0.25">
      <c r="A17" s="175">
        <v>3</v>
      </c>
      <c r="B17" s="206" t="s">
        <v>81</v>
      </c>
      <c r="C17" s="180" t="s">
        <v>82</v>
      </c>
      <c r="D17" s="223"/>
      <c r="E17" s="172">
        <f t="shared" si="8"/>
        <v>0.15</v>
      </c>
      <c r="F17" s="174">
        <f>G17+H17</f>
        <v>0.15</v>
      </c>
      <c r="G17" s="205">
        <v>0.15</v>
      </c>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f t="shared" si="9"/>
        <v>0</v>
      </c>
      <c r="AM17" s="171"/>
      <c r="AN17" s="171"/>
      <c r="AO17" s="171"/>
      <c r="AP17" s="171"/>
      <c r="AQ17" s="171"/>
      <c r="AR17" s="171"/>
      <c r="AS17" s="171"/>
      <c r="AT17" s="171"/>
      <c r="AU17" s="171"/>
      <c r="AV17" s="171"/>
      <c r="AW17" s="171"/>
      <c r="AX17" s="171"/>
      <c r="AY17" s="171"/>
      <c r="AZ17" s="171"/>
      <c r="BA17" s="171"/>
      <c r="BB17" s="171"/>
      <c r="BC17" s="171"/>
      <c r="BD17" s="171"/>
      <c r="BE17" s="171"/>
      <c r="BF17" s="185">
        <f>E17-F17</f>
        <v>0</v>
      </c>
      <c r="BG17" s="174"/>
      <c r="BH17" s="177"/>
      <c r="BI17" s="178"/>
      <c r="BJ17" s="174"/>
      <c r="BK17" s="178"/>
      <c r="BL17" s="174"/>
      <c r="BM17" s="174"/>
      <c r="BN17" s="204" t="s">
        <v>579</v>
      </c>
      <c r="BO17" s="205"/>
      <c r="BP17" s="180" t="s">
        <v>83</v>
      </c>
      <c r="BQ17" s="174"/>
      <c r="BR17" s="189">
        <v>2021</v>
      </c>
      <c r="BS17" s="199"/>
      <c r="BT17" s="200"/>
      <c r="BU17" s="207"/>
      <c r="CJ17" s="56">
        <f t="shared" si="3"/>
        <v>0.15</v>
      </c>
      <c r="CK17" s="56">
        <f t="shared" si="4"/>
        <v>0</v>
      </c>
    </row>
    <row r="18" spans="1:257" s="37" customFormat="1" ht="150" customHeight="1" x14ac:dyDescent="0.3">
      <c r="A18" s="175">
        <v>4</v>
      </c>
      <c r="B18" s="202" t="s">
        <v>84</v>
      </c>
      <c r="C18" s="199" t="s">
        <v>85</v>
      </c>
      <c r="D18" s="421"/>
      <c r="E18" s="172">
        <f t="shared" si="8"/>
        <v>0.2</v>
      </c>
      <c r="F18" s="174">
        <f>G18+H18</f>
        <v>0.2</v>
      </c>
      <c r="G18" s="208">
        <v>0.2</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85"/>
      <c r="BG18" s="174"/>
      <c r="BH18" s="177"/>
      <c r="BI18" s="178"/>
      <c r="BJ18" s="174"/>
      <c r="BK18" s="178"/>
      <c r="BL18" s="174"/>
      <c r="BM18" s="174"/>
      <c r="BN18" s="204" t="s">
        <v>579</v>
      </c>
      <c r="BO18" s="209"/>
      <c r="BP18" s="210" t="s">
        <v>83</v>
      </c>
      <c r="BQ18" s="174"/>
      <c r="BR18" s="189">
        <v>2021</v>
      </c>
      <c r="BS18" s="199"/>
      <c r="BT18" s="211"/>
      <c r="BU18" s="212"/>
      <c r="CJ18" s="56">
        <f t="shared" si="3"/>
        <v>0.2</v>
      </c>
      <c r="CK18" s="56">
        <f t="shared" si="4"/>
        <v>0</v>
      </c>
    </row>
    <row r="19" spans="1:257" s="37" customFormat="1" ht="172.15" customHeight="1" x14ac:dyDescent="0.3">
      <c r="A19" s="175">
        <v>5</v>
      </c>
      <c r="B19" s="206" t="s">
        <v>564</v>
      </c>
      <c r="C19" s="180" t="s">
        <v>176</v>
      </c>
      <c r="D19" s="421"/>
      <c r="E19" s="172">
        <f t="shared" si="8"/>
        <v>0.12</v>
      </c>
      <c r="F19" s="174"/>
      <c r="G19" s="208"/>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v>0.12</v>
      </c>
      <c r="BF19" s="185"/>
      <c r="BG19" s="174"/>
      <c r="BH19" s="177"/>
      <c r="BI19" s="178"/>
      <c r="BJ19" s="174"/>
      <c r="BK19" s="178"/>
      <c r="BL19" s="174"/>
      <c r="BM19" s="174"/>
      <c r="BN19" s="204" t="s">
        <v>579</v>
      </c>
      <c r="BO19" s="209"/>
      <c r="BP19" s="210" t="s">
        <v>83</v>
      </c>
      <c r="BQ19" s="174"/>
      <c r="BR19" s="189"/>
      <c r="BS19" s="199"/>
      <c r="BT19" s="211"/>
      <c r="BU19" s="212"/>
      <c r="CJ19" s="56">
        <f t="shared" si="3"/>
        <v>0.12</v>
      </c>
      <c r="CK19" s="56">
        <f t="shared" si="4"/>
        <v>0</v>
      </c>
    </row>
    <row r="20" spans="1:257" s="34" customFormat="1" ht="231" customHeight="1" x14ac:dyDescent="0.25">
      <c r="A20" s="175">
        <v>6</v>
      </c>
      <c r="B20" s="206" t="s">
        <v>86</v>
      </c>
      <c r="C20" s="213" t="s">
        <v>87</v>
      </c>
      <c r="D20" s="223"/>
      <c r="E20" s="172">
        <f t="shared" si="8"/>
        <v>0.24</v>
      </c>
      <c r="F20" s="174"/>
      <c r="G20" s="205"/>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f t="shared" si="9"/>
        <v>0</v>
      </c>
      <c r="AM20" s="171"/>
      <c r="AN20" s="171"/>
      <c r="AO20" s="171"/>
      <c r="AP20" s="171"/>
      <c r="AQ20" s="171"/>
      <c r="AR20" s="171"/>
      <c r="AS20" s="171"/>
      <c r="AT20" s="171"/>
      <c r="AU20" s="171"/>
      <c r="AV20" s="171"/>
      <c r="AW20" s="171">
        <v>0.24</v>
      </c>
      <c r="AX20" s="171"/>
      <c r="AY20" s="171"/>
      <c r="AZ20" s="171"/>
      <c r="BA20" s="171"/>
      <c r="BB20" s="171"/>
      <c r="BC20" s="171"/>
      <c r="BD20" s="171"/>
      <c r="BE20" s="171"/>
      <c r="BF20" s="174">
        <f>E20-F20</f>
        <v>0.24</v>
      </c>
      <c r="BG20" s="174"/>
      <c r="BH20" s="177"/>
      <c r="BI20" s="178"/>
      <c r="BJ20" s="174"/>
      <c r="BK20" s="178"/>
      <c r="BL20" s="174"/>
      <c r="BM20" s="174"/>
      <c r="BN20" s="214" t="s">
        <v>88</v>
      </c>
      <c r="BO20" s="205"/>
      <c r="BP20" s="180" t="s">
        <v>89</v>
      </c>
      <c r="BQ20" s="174"/>
      <c r="BR20" s="189">
        <v>2021</v>
      </c>
      <c r="BS20" s="199"/>
      <c r="BT20" s="200"/>
      <c r="BU20" s="207"/>
      <c r="CJ20" s="56">
        <f t="shared" si="3"/>
        <v>0.24</v>
      </c>
      <c r="CK20" s="56">
        <f t="shared" si="4"/>
        <v>0</v>
      </c>
    </row>
    <row r="21" spans="1:257" s="25" customFormat="1" ht="60.75" hidden="1" x14ac:dyDescent="0.3">
      <c r="A21" s="181" t="s">
        <v>90</v>
      </c>
      <c r="B21" s="195" t="s">
        <v>91</v>
      </c>
      <c r="C21" s="195"/>
      <c r="D21" s="183"/>
      <c r="E21" s="172">
        <f t="shared" ref="E21:T23" si="10">E22</f>
        <v>39.58</v>
      </c>
      <c r="F21" s="172">
        <f t="shared" si="10"/>
        <v>0</v>
      </c>
      <c r="G21" s="172">
        <f t="shared" si="10"/>
        <v>0</v>
      </c>
      <c r="H21" s="172">
        <f t="shared" si="10"/>
        <v>0</v>
      </c>
      <c r="I21" s="172">
        <f t="shared" si="10"/>
        <v>0</v>
      </c>
      <c r="J21" s="172">
        <f t="shared" si="10"/>
        <v>0</v>
      </c>
      <c r="K21" s="172">
        <f t="shared" si="10"/>
        <v>0</v>
      </c>
      <c r="L21" s="172">
        <f t="shared" si="10"/>
        <v>0</v>
      </c>
      <c r="M21" s="172">
        <f t="shared" si="10"/>
        <v>0</v>
      </c>
      <c r="N21" s="172">
        <f t="shared" si="10"/>
        <v>0</v>
      </c>
      <c r="O21" s="172">
        <f t="shared" si="10"/>
        <v>0</v>
      </c>
      <c r="P21" s="172">
        <f t="shared" si="10"/>
        <v>0</v>
      </c>
      <c r="Q21" s="172">
        <f t="shared" si="10"/>
        <v>0</v>
      </c>
      <c r="R21" s="172">
        <f t="shared" si="10"/>
        <v>0</v>
      </c>
      <c r="S21" s="172">
        <f t="shared" si="10"/>
        <v>0</v>
      </c>
      <c r="T21" s="172">
        <f t="shared" si="10"/>
        <v>0</v>
      </c>
      <c r="U21" s="172">
        <f t="shared" ref="U21:AJ23" si="11">U22</f>
        <v>0</v>
      </c>
      <c r="V21" s="172">
        <f t="shared" si="11"/>
        <v>0</v>
      </c>
      <c r="W21" s="172">
        <f t="shared" si="11"/>
        <v>3.58</v>
      </c>
      <c r="X21" s="172">
        <f t="shared" si="11"/>
        <v>0</v>
      </c>
      <c r="Y21" s="172">
        <f t="shared" si="11"/>
        <v>0</v>
      </c>
      <c r="Z21" s="172">
        <f t="shared" si="11"/>
        <v>0</v>
      </c>
      <c r="AA21" s="172">
        <f t="shared" si="11"/>
        <v>0</v>
      </c>
      <c r="AB21" s="172">
        <f t="shared" si="11"/>
        <v>0</v>
      </c>
      <c r="AC21" s="172">
        <f t="shared" si="11"/>
        <v>0</v>
      </c>
      <c r="AD21" s="172">
        <f t="shared" si="11"/>
        <v>0</v>
      </c>
      <c r="AE21" s="172">
        <f t="shared" si="11"/>
        <v>0</v>
      </c>
      <c r="AF21" s="172">
        <f t="shared" si="11"/>
        <v>0</v>
      </c>
      <c r="AG21" s="172">
        <f t="shared" si="11"/>
        <v>0</v>
      </c>
      <c r="AH21" s="172">
        <f t="shared" si="11"/>
        <v>0</v>
      </c>
      <c r="AI21" s="172">
        <f t="shared" si="11"/>
        <v>0</v>
      </c>
      <c r="AJ21" s="172">
        <f t="shared" si="11"/>
        <v>0</v>
      </c>
      <c r="AK21" s="172">
        <f t="shared" ref="AK21:AZ23" si="12">AK22</f>
        <v>0</v>
      </c>
      <c r="AL21" s="171">
        <f t="shared" si="9"/>
        <v>0</v>
      </c>
      <c r="AM21" s="172">
        <f t="shared" si="12"/>
        <v>0</v>
      </c>
      <c r="AN21" s="172">
        <f t="shared" si="12"/>
        <v>0</v>
      </c>
      <c r="AO21" s="172">
        <f t="shared" si="12"/>
        <v>0</v>
      </c>
      <c r="AP21" s="172">
        <f t="shared" si="12"/>
        <v>0</v>
      </c>
      <c r="AQ21" s="172">
        <f t="shared" si="12"/>
        <v>0</v>
      </c>
      <c r="AR21" s="172">
        <f t="shared" si="12"/>
        <v>0</v>
      </c>
      <c r="AS21" s="172">
        <f t="shared" si="12"/>
        <v>0</v>
      </c>
      <c r="AT21" s="172">
        <f t="shared" si="12"/>
        <v>0</v>
      </c>
      <c r="AU21" s="172">
        <f t="shared" si="12"/>
        <v>0</v>
      </c>
      <c r="AV21" s="172">
        <f t="shared" si="12"/>
        <v>0</v>
      </c>
      <c r="AW21" s="172">
        <f t="shared" si="12"/>
        <v>0</v>
      </c>
      <c r="AX21" s="172">
        <f t="shared" si="12"/>
        <v>0</v>
      </c>
      <c r="AY21" s="172">
        <f t="shared" si="12"/>
        <v>0</v>
      </c>
      <c r="AZ21" s="172">
        <f t="shared" si="12"/>
        <v>0</v>
      </c>
      <c r="BA21" s="172">
        <f t="shared" ref="BA21:BF23" si="13">BA22</f>
        <v>0</v>
      </c>
      <c r="BB21" s="172">
        <f t="shared" si="13"/>
        <v>0</v>
      </c>
      <c r="BC21" s="172">
        <f t="shared" si="13"/>
        <v>0</v>
      </c>
      <c r="BD21" s="172">
        <f t="shared" si="13"/>
        <v>0</v>
      </c>
      <c r="BE21" s="172">
        <f t="shared" si="13"/>
        <v>36</v>
      </c>
      <c r="BF21" s="172">
        <f t="shared" si="13"/>
        <v>39.58</v>
      </c>
      <c r="BG21" s="185"/>
      <c r="BH21" s="186"/>
      <c r="BI21" s="187"/>
      <c r="BJ21" s="185"/>
      <c r="BK21" s="187"/>
      <c r="BL21" s="185"/>
      <c r="BM21" s="185"/>
      <c r="BN21" s="188"/>
      <c r="BO21" s="185"/>
      <c r="BP21" s="185"/>
      <c r="BQ21" s="185"/>
      <c r="BR21" s="189"/>
      <c r="BS21" s="190"/>
      <c r="BT21" s="193"/>
      <c r="BU21" s="192"/>
      <c r="CJ21" s="56">
        <f t="shared" si="3"/>
        <v>39.58</v>
      </c>
      <c r="CK21" s="56">
        <f t="shared" si="4"/>
        <v>0</v>
      </c>
    </row>
    <row r="22" spans="1:257" s="25" customFormat="1" ht="93.75" customHeight="1" x14ac:dyDescent="0.3">
      <c r="A22" s="181" t="s">
        <v>92</v>
      </c>
      <c r="B22" s="194" t="s">
        <v>93</v>
      </c>
      <c r="C22" s="194"/>
      <c r="D22" s="183"/>
      <c r="E22" s="172">
        <f t="shared" si="10"/>
        <v>39.58</v>
      </c>
      <c r="F22" s="172">
        <f t="shared" si="10"/>
        <v>0</v>
      </c>
      <c r="G22" s="172">
        <f t="shared" si="10"/>
        <v>0</v>
      </c>
      <c r="H22" s="172">
        <f t="shared" si="10"/>
        <v>0</v>
      </c>
      <c r="I22" s="172">
        <f t="shared" si="10"/>
        <v>0</v>
      </c>
      <c r="J22" s="172">
        <f t="shared" si="10"/>
        <v>0</v>
      </c>
      <c r="K22" s="172">
        <f t="shared" si="10"/>
        <v>0</v>
      </c>
      <c r="L22" s="172">
        <f t="shared" si="10"/>
        <v>0</v>
      </c>
      <c r="M22" s="172">
        <f t="shared" si="10"/>
        <v>0</v>
      </c>
      <c r="N22" s="172">
        <f t="shared" si="10"/>
        <v>0</v>
      </c>
      <c r="O22" s="172">
        <f t="shared" si="10"/>
        <v>0</v>
      </c>
      <c r="P22" s="172">
        <f t="shared" si="10"/>
        <v>0</v>
      </c>
      <c r="Q22" s="172">
        <f t="shared" si="10"/>
        <v>0</v>
      </c>
      <c r="R22" s="172">
        <f t="shared" si="10"/>
        <v>0</v>
      </c>
      <c r="S22" s="172">
        <f t="shared" si="10"/>
        <v>0</v>
      </c>
      <c r="T22" s="172">
        <f t="shared" si="10"/>
        <v>0</v>
      </c>
      <c r="U22" s="172">
        <f t="shared" si="11"/>
        <v>0</v>
      </c>
      <c r="V22" s="172">
        <f t="shared" si="11"/>
        <v>0</v>
      </c>
      <c r="W22" s="172">
        <f t="shared" si="11"/>
        <v>3.58</v>
      </c>
      <c r="X22" s="172">
        <f t="shared" si="11"/>
        <v>0</v>
      </c>
      <c r="Y22" s="172">
        <f t="shared" si="11"/>
        <v>0</v>
      </c>
      <c r="Z22" s="172">
        <f t="shared" si="11"/>
        <v>0</v>
      </c>
      <c r="AA22" s="172">
        <f t="shared" si="11"/>
        <v>0</v>
      </c>
      <c r="AB22" s="172">
        <f t="shared" si="11"/>
        <v>0</v>
      </c>
      <c r="AC22" s="172">
        <f t="shared" si="11"/>
        <v>0</v>
      </c>
      <c r="AD22" s="172">
        <f t="shared" si="11"/>
        <v>0</v>
      </c>
      <c r="AE22" s="172">
        <f t="shared" si="11"/>
        <v>0</v>
      </c>
      <c r="AF22" s="172">
        <f t="shared" si="11"/>
        <v>0</v>
      </c>
      <c r="AG22" s="172">
        <f t="shared" si="11"/>
        <v>0</v>
      </c>
      <c r="AH22" s="172">
        <f t="shared" si="11"/>
        <v>0</v>
      </c>
      <c r="AI22" s="172">
        <f t="shared" si="11"/>
        <v>0</v>
      </c>
      <c r="AJ22" s="172">
        <f t="shared" si="11"/>
        <v>0</v>
      </c>
      <c r="AK22" s="172">
        <f t="shared" si="12"/>
        <v>0</v>
      </c>
      <c r="AL22" s="171">
        <f t="shared" si="9"/>
        <v>0</v>
      </c>
      <c r="AM22" s="172">
        <f t="shared" si="12"/>
        <v>0</v>
      </c>
      <c r="AN22" s="172">
        <f t="shared" si="12"/>
        <v>0</v>
      </c>
      <c r="AO22" s="172">
        <f t="shared" si="12"/>
        <v>0</v>
      </c>
      <c r="AP22" s="172">
        <f t="shared" si="12"/>
        <v>0</v>
      </c>
      <c r="AQ22" s="172">
        <f t="shared" si="12"/>
        <v>0</v>
      </c>
      <c r="AR22" s="172">
        <f t="shared" si="12"/>
        <v>0</v>
      </c>
      <c r="AS22" s="172">
        <f t="shared" si="12"/>
        <v>0</v>
      </c>
      <c r="AT22" s="172">
        <f t="shared" si="12"/>
        <v>0</v>
      </c>
      <c r="AU22" s="172">
        <f t="shared" si="12"/>
        <v>0</v>
      </c>
      <c r="AV22" s="172">
        <f t="shared" si="12"/>
        <v>0</v>
      </c>
      <c r="AW22" s="172">
        <f t="shared" si="12"/>
        <v>0</v>
      </c>
      <c r="AX22" s="172">
        <f t="shared" si="12"/>
        <v>0</v>
      </c>
      <c r="AY22" s="172">
        <f t="shared" si="12"/>
        <v>0</v>
      </c>
      <c r="AZ22" s="172">
        <f t="shared" si="12"/>
        <v>0</v>
      </c>
      <c r="BA22" s="172">
        <f t="shared" si="13"/>
        <v>0</v>
      </c>
      <c r="BB22" s="172">
        <f t="shared" si="13"/>
        <v>0</v>
      </c>
      <c r="BC22" s="172">
        <f t="shared" si="13"/>
        <v>0</v>
      </c>
      <c r="BD22" s="172">
        <f t="shared" si="13"/>
        <v>0</v>
      </c>
      <c r="BE22" s="172">
        <f t="shared" si="13"/>
        <v>36</v>
      </c>
      <c r="BF22" s="172">
        <f t="shared" si="13"/>
        <v>39.58</v>
      </c>
      <c r="BG22" s="185"/>
      <c r="BH22" s="186"/>
      <c r="BI22" s="187"/>
      <c r="BJ22" s="185"/>
      <c r="BK22" s="187"/>
      <c r="BL22" s="185"/>
      <c r="BM22" s="185"/>
      <c r="BN22" s="188"/>
      <c r="BO22" s="185"/>
      <c r="BP22" s="185"/>
      <c r="BQ22" s="185"/>
      <c r="BR22" s="189"/>
      <c r="BS22" s="190"/>
      <c r="BT22" s="193"/>
      <c r="BU22" s="192"/>
      <c r="CJ22" s="56">
        <f t="shared" si="3"/>
        <v>39.58</v>
      </c>
      <c r="CK22" s="56">
        <f t="shared" si="4"/>
        <v>0</v>
      </c>
    </row>
    <row r="23" spans="1:257" s="25" customFormat="1" ht="24.75" customHeight="1" x14ac:dyDescent="0.3">
      <c r="A23" s="181"/>
      <c r="B23" s="194" t="s">
        <v>94</v>
      </c>
      <c r="C23" s="194"/>
      <c r="D23" s="183"/>
      <c r="E23" s="172">
        <f t="shared" si="10"/>
        <v>39.58</v>
      </c>
      <c r="F23" s="172">
        <f t="shared" si="10"/>
        <v>0</v>
      </c>
      <c r="G23" s="172">
        <f t="shared" si="10"/>
        <v>0</v>
      </c>
      <c r="H23" s="172">
        <f t="shared" si="10"/>
        <v>0</v>
      </c>
      <c r="I23" s="172">
        <f t="shared" si="10"/>
        <v>0</v>
      </c>
      <c r="J23" s="172">
        <f t="shared" si="10"/>
        <v>0</v>
      </c>
      <c r="K23" s="172">
        <f t="shared" si="10"/>
        <v>0</v>
      </c>
      <c r="L23" s="172">
        <f t="shared" si="10"/>
        <v>0</v>
      </c>
      <c r="M23" s="172">
        <f t="shared" si="10"/>
        <v>0</v>
      </c>
      <c r="N23" s="172">
        <f t="shared" si="10"/>
        <v>0</v>
      </c>
      <c r="O23" s="172">
        <f t="shared" si="10"/>
        <v>0</v>
      </c>
      <c r="P23" s="172">
        <f t="shared" si="10"/>
        <v>0</v>
      </c>
      <c r="Q23" s="172">
        <f t="shared" si="10"/>
        <v>0</v>
      </c>
      <c r="R23" s="172">
        <f t="shared" si="10"/>
        <v>0</v>
      </c>
      <c r="S23" s="172">
        <f t="shared" si="10"/>
        <v>0</v>
      </c>
      <c r="T23" s="172">
        <f t="shared" si="10"/>
        <v>0</v>
      </c>
      <c r="U23" s="172">
        <f t="shared" si="11"/>
        <v>0</v>
      </c>
      <c r="V23" s="172">
        <f t="shared" si="11"/>
        <v>0</v>
      </c>
      <c r="W23" s="172">
        <f t="shared" si="11"/>
        <v>3.58</v>
      </c>
      <c r="X23" s="172">
        <f t="shared" si="11"/>
        <v>0</v>
      </c>
      <c r="Y23" s="172">
        <f t="shared" si="11"/>
        <v>0</v>
      </c>
      <c r="Z23" s="172">
        <f t="shared" si="11"/>
        <v>0</v>
      </c>
      <c r="AA23" s="172">
        <f t="shared" si="11"/>
        <v>0</v>
      </c>
      <c r="AB23" s="172">
        <f t="shared" si="11"/>
        <v>0</v>
      </c>
      <c r="AC23" s="172">
        <f t="shared" si="11"/>
        <v>0</v>
      </c>
      <c r="AD23" s="172">
        <f t="shared" si="11"/>
        <v>0</v>
      </c>
      <c r="AE23" s="172">
        <f t="shared" si="11"/>
        <v>0</v>
      </c>
      <c r="AF23" s="172">
        <f t="shared" si="11"/>
        <v>0</v>
      </c>
      <c r="AG23" s="172">
        <f t="shared" si="11"/>
        <v>0</v>
      </c>
      <c r="AH23" s="172">
        <f t="shared" si="11"/>
        <v>0</v>
      </c>
      <c r="AI23" s="172">
        <f t="shared" si="11"/>
        <v>0</v>
      </c>
      <c r="AJ23" s="172">
        <f t="shared" si="11"/>
        <v>0</v>
      </c>
      <c r="AK23" s="172">
        <f t="shared" si="12"/>
        <v>0</v>
      </c>
      <c r="AL23" s="171">
        <f t="shared" si="9"/>
        <v>0</v>
      </c>
      <c r="AM23" s="172">
        <f t="shared" si="12"/>
        <v>0</v>
      </c>
      <c r="AN23" s="172">
        <f t="shared" si="12"/>
        <v>0</v>
      </c>
      <c r="AO23" s="172">
        <f t="shared" si="12"/>
        <v>0</v>
      </c>
      <c r="AP23" s="172">
        <f t="shared" si="12"/>
        <v>0</v>
      </c>
      <c r="AQ23" s="172">
        <f t="shared" si="12"/>
        <v>0</v>
      </c>
      <c r="AR23" s="172">
        <f t="shared" si="12"/>
        <v>0</v>
      </c>
      <c r="AS23" s="172">
        <f t="shared" si="12"/>
        <v>0</v>
      </c>
      <c r="AT23" s="172">
        <f t="shared" si="12"/>
        <v>0</v>
      </c>
      <c r="AU23" s="172">
        <f t="shared" si="12"/>
        <v>0</v>
      </c>
      <c r="AV23" s="172">
        <f t="shared" si="12"/>
        <v>0</v>
      </c>
      <c r="AW23" s="172">
        <f t="shared" si="12"/>
        <v>0</v>
      </c>
      <c r="AX23" s="172">
        <f t="shared" si="12"/>
        <v>0</v>
      </c>
      <c r="AY23" s="172">
        <f t="shared" si="12"/>
        <v>0</v>
      </c>
      <c r="AZ23" s="172">
        <f t="shared" si="12"/>
        <v>0</v>
      </c>
      <c r="BA23" s="172">
        <f t="shared" si="13"/>
        <v>0</v>
      </c>
      <c r="BB23" s="172">
        <f t="shared" si="13"/>
        <v>0</v>
      </c>
      <c r="BC23" s="172">
        <f t="shared" si="13"/>
        <v>0</v>
      </c>
      <c r="BD23" s="172">
        <f t="shared" si="13"/>
        <v>0</v>
      </c>
      <c r="BE23" s="172">
        <f t="shared" si="13"/>
        <v>36</v>
      </c>
      <c r="BF23" s="172">
        <f t="shared" si="13"/>
        <v>39.58</v>
      </c>
      <c r="BG23" s="185"/>
      <c r="BH23" s="186"/>
      <c r="BI23" s="187"/>
      <c r="BJ23" s="185"/>
      <c r="BK23" s="187"/>
      <c r="BL23" s="185"/>
      <c r="BM23" s="185"/>
      <c r="BN23" s="188"/>
      <c r="BO23" s="185"/>
      <c r="BP23" s="185"/>
      <c r="BQ23" s="185"/>
      <c r="BR23" s="189"/>
      <c r="BS23" s="190"/>
      <c r="BT23" s="193"/>
      <c r="BU23" s="192"/>
      <c r="CJ23" s="56">
        <f t="shared" si="3"/>
        <v>39.58</v>
      </c>
      <c r="CK23" s="56">
        <f t="shared" si="4"/>
        <v>0</v>
      </c>
    </row>
    <row r="24" spans="1:257" s="41" customFormat="1" ht="192" customHeight="1" x14ac:dyDescent="0.3">
      <c r="A24" s="215">
        <v>1</v>
      </c>
      <c r="B24" s="216" t="s">
        <v>582</v>
      </c>
      <c r="C24" s="217" t="s">
        <v>74</v>
      </c>
      <c r="D24" s="427"/>
      <c r="E24" s="172">
        <f>SUM(G24:X24,Z24:AK24,AM24:BE24)</f>
        <v>39.58</v>
      </c>
      <c r="F24" s="174">
        <f>SUM(G24:H24)</f>
        <v>0</v>
      </c>
      <c r="G24" s="208"/>
      <c r="H24" s="208"/>
      <c r="I24" s="218"/>
      <c r="J24" s="218"/>
      <c r="K24" s="218"/>
      <c r="L24" s="218"/>
      <c r="M24" s="218"/>
      <c r="N24" s="218"/>
      <c r="O24" s="219"/>
      <c r="P24" s="218"/>
      <c r="Q24" s="218"/>
      <c r="R24" s="218"/>
      <c r="S24" s="218"/>
      <c r="T24" s="218"/>
      <c r="U24" s="218"/>
      <c r="V24" s="218"/>
      <c r="W24" s="220">
        <v>3.58</v>
      </c>
      <c r="X24" s="218"/>
      <c r="Y24" s="203">
        <f>SUM(Z24:AE24)</f>
        <v>0</v>
      </c>
      <c r="Z24" s="218"/>
      <c r="AA24" s="218"/>
      <c r="AB24" s="218"/>
      <c r="AC24" s="218"/>
      <c r="AD24" s="218"/>
      <c r="AE24" s="218"/>
      <c r="AF24" s="218"/>
      <c r="AG24" s="218"/>
      <c r="AH24" s="218"/>
      <c r="AI24" s="218"/>
      <c r="AJ24" s="218"/>
      <c r="AK24" s="218"/>
      <c r="AL24" s="171">
        <f t="shared" si="9"/>
        <v>0</v>
      </c>
      <c r="AM24" s="218"/>
      <c r="AN24" s="218"/>
      <c r="AO24" s="218"/>
      <c r="AP24" s="218"/>
      <c r="AQ24" s="218"/>
      <c r="AR24" s="218"/>
      <c r="AS24" s="218"/>
      <c r="AT24" s="218"/>
      <c r="AU24" s="218"/>
      <c r="AV24" s="218"/>
      <c r="AW24" s="218"/>
      <c r="AX24" s="218"/>
      <c r="AY24" s="218"/>
      <c r="AZ24" s="218"/>
      <c r="BA24" s="218"/>
      <c r="BB24" s="218"/>
      <c r="BC24" s="218"/>
      <c r="BD24" s="218"/>
      <c r="BE24" s="220">
        <v>36</v>
      </c>
      <c r="BF24" s="174">
        <f>E24-F24</f>
        <v>39.58</v>
      </c>
      <c r="BG24" s="185"/>
      <c r="BH24" s="186"/>
      <c r="BI24" s="187"/>
      <c r="BJ24" s="185"/>
      <c r="BK24" s="187"/>
      <c r="BL24" s="185"/>
      <c r="BM24" s="185"/>
      <c r="BN24" s="221" t="s">
        <v>95</v>
      </c>
      <c r="BO24" s="220"/>
      <c r="BP24" s="220" t="s">
        <v>96</v>
      </c>
      <c r="BQ24" s="220"/>
      <c r="BR24" s="189" t="s">
        <v>97</v>
      </c>
      <c r="BS24" s="180" t="s">
        <v>98</v>
      </c>
      <c r="BT24" s="222" t="s">
        <v>99</v>
      </c>
      <c r="BU24" s="192" t="e">
        <f>SUM(#REF!,#REF!,#REF!)</f>
        <v>#REF!</v>
      </c>
      <c r="CJ24" s="56">
        <f t="shared" si="3"/>
        <v>39.58</v>
      </c>
      <c r="CK24" s="56">
        <f t="shared" si="4"/>
        <v>0</v>
      </c>
    </row>
    <row r="25" spans="1:257" s="25" customFormat="1" ht="40.5" x14ac:dyDescent="0.3">
      <c r="A25" s="223" t="s">
        <v>100</v>
      </c>
      <c r="B25" s="224" t="s">
        <v>101</v>
      </c>
      <c r="C25" s="224"/>
      <c r="D25" s="427"/>
      <c r="E25" s="172">
        <f t="shared" ref="E25:AK25" si="14">E27+E133+E153+E218</f>
        <v>441.726358</v>
      </c>
      <c r="F25" s="172">
        <f t="shared" si="14"/>
        <v>53.39273</v>
      </c>
      <c r="G25" s="172">
        <f t="shared" si="14"/>
        <v>43.401730000000001</v>
      </c>
      <c r="H25" s="172">
        <f t="shared" si="14"/>
        <v>9.9910000000000014</v>
      </c>
      <c r="I25" s="172">
        <f t="shared" si="14"/>
        <v>52.325299999999999</v>
      </c>
      <c r="J25" s="172">
        <f t="shared" si="14"/>
        <v>63.216199999999994</v>
      </c>
      <c r="K25" s="172">
        <f t="shared" si="14"/>
        <v>0</v>
      </c>
      <c r="L25" s="172">
        <f t="shared" si="14"/>
        <v>0</v>
      </c>
      <c r="M25" s="172">
        <f t="shared" si="14"/>
        <v>202.77304000000004</v>
      </c>
      <c r="N25" s="172">
        <f t="shared" si="14"/>
        <v>0.25</v>
      </c>
      <c r="O25" s="172">
        <f t="shared" si="14"/>
        <v>0</v>
      </c>
      <c r="P25" s="172">
        <f t="shared" si="14"/>
        <v>0</v>
      </c>
      <c r="Q25" s="172">
        <f t="shared" si="14"/>
        <v>0.65</v>
      </c>
      <c r="R25" s="172">
        <f t="shared" si="14"/>
        <v>0</v>
      </c>
      <c r="S25" s="172">
        <f t="shared" si="14"/>
        <v>0</v>
      </c>
      <c r="T25" s="172">
        <f t="shared" si="14"/>
        <v>0</v>
      </c>
      <c r="U25" s="172">
        <f t="shared" si="14"/>
        <v>0</v>
      </c>
      <c r="V25" s="172">
        <f t="shared" si="14"/>
        <v>0.12</v>
      </c>
      <c r="W25" s="172">
        <f t="shared" si="14"/>
        <v>0.25</v>
      </c>
      <c r="X25" s="172">
        <f t="shared" si="14"/>
        <v>0</v>
      </c>
      <c r="Y25" s="172">
        <f t="shared" si="14"/>
        <v>9.7050000000000001</v>
      </c>
      <c r="Z25" s="172">
        <f t="shared" si="14"/>
        <v>8.4749999999999996</v>
      </c>
      <c r="AA25" s="172">
        <f t="shared" si="14"/>
        <v>0.9</v>
      </c>
      <c r="AB25" s="172">
        <f t="shared" si="14"/>
        <v>0.01</v>
      </c>
      <c r="AC25" s="172">
        <f t="shared" si="14"/>
        <v>0</v>
      </c>
      <c r="AD25" s="172">
        <f t="shared" si="14"/>
        <v>0.32</v>
      </c>
      <c r="AE25" s="172">
        <f t="shared" si="14"/>
        <v>0</v>
      </c>
      <c r="AF25" s="172">
        <f t="shared" si="14"/>
        <v>1.03</v>
      </c>
      <c r="AG25" s="172">
        <f t="shared" si="14"/>
        <v>0</v>
      </c>
      <c r="AH25" s="172">
        <f t="shared" si="14"/>
        <v>0</v>
      </c>
      <c r="AI25" s="172">
        <f t="shared" si="14"/>
        <v>14.089088</v>
      </c>
      <c r="AJ25" s="172">
        <f t="shared" si="14"/>
        <v>15.87</v>
      </c>
      <c r="AK25" s="172">
        <f t="shared" si="14"/>
        <v>0.1</v>
      </c>
      <c r="AL25" s="172">
        <f t="shared" si="9"/>
        <v>2.5199999999999996</v>
      </c>
      <c r="AM25" s="172">
        <f t="shared" ref="AM25:BF25" si="15">AM27+AM133+AM153+AM218</f>
        <v>0</v>
      </c>
      <c r="AN25" s="172">
        <f t="shared" si="15"/>
        <v>0.01</v>
      </c>
      <c r="AO25" s="172">
        <f t="shared" si="15"/>
        <v>0</v>
      </c>
      <c r="AP25" s="172">
        <f t="shared" si="15"/>
        <v>0</v>
      </c>
      <c r="AQ25" s="172">
        <f t="shared" si="15"/>
        <v>2.5099999999999998</v>
      </c>
      <c r="AR25" s="172">
        <f t="shared" si="15"/>
        <v>0</v>
      </c>
      <c r="AS25" s="172">
        <f t="shared" si="15"/>
        <v>0</v>
      </c>
      <c r="AT25" s="172">
        <f t="shared" si="15"/>
        <v>0</v>
      </c>
      <c r="AU25" s="172">
        <f t="shared" si="15"/>
        <v>0</v>
      </c>
      <c r="AV25" s="172">
        <f t="shared" si="15"/>
        <v>0.49</v>
      </c>
      <c r="AW25" s="172">
        <f t="shared" si="15"/>
        <v>5.0349999999999993</v>
      </c>
      <c r="AX25" s="172">
        <f t="shared" si="15"/>
        <v>0</v>
      </c>
      <c r="AY25" s="172">
        <f t="shared" si="15"/>
        <v>0</v>
      </c>
      <c r="AZ25" s="172">
        <f t="shared" si="15"/>
        <v>3.81</v>
      </c>
      <c r="BA25" s="172">
        <f t="shared" si="15"/>
        <v>1.155</v>
      </c>
      <c r="BB25" s="172">
        <f t="shared" si="15"/>
        <v>0.84</v>
      </c>
      <c r="BC25" s="172">
        <f t="shared" si="15"/>
        <v>0</v>
      </c>
      <c r="BD25" s="172">
        <f t="shared" si="15"/>
        <v>0</v>
      </c>
      <c r="BE25" s="172">
        <f t="shared" si="15"/>
        <v>14.105</v>
      </c>
      <c r="BF25" s="172">
        <f t="shared" si="15"/>
        <v>388.33362800000003</v>
      </c>
      <c r="BG25" s="172"/>
      <c r="BH25" s="225"/>
      <c r="BI25" s="226"/>
      <c r="BJ25" s="172"/>
      <c r="BK25" s="226"/>
      <c r="BL25" s="172"/>
      <c r="BM25" s="172"/>
      <c r="BN25" s="227"/>
      <c r="BO25" s="228"/>
      <c r="BP25" s="228"/>
      <c r="BQ25" s="228"/>
      <c r="BR25" s="189"/>
      <c r="BS25" s="190"/>
      <c r="BT25" s="229"/>
      <c r="BU25" s="192"/>
      <c r="CJ25" s="56">
        <f t="shared" si="3"/>
        <v>441.72635799999995</v>
      </c>
      <c r="CK25" s="56">
        <f t="shared" si="4"/>
        <v>0</v>
      </c>
    </row>
    <row r="26" spans="1:257" s="25" customFormat="1" ht="66.599999999999994" customHeight="1" x14ac:dyDescent="0.3">
      <c r="A26" s="223" t="s">
        <v>102</v>
      </c>
      <c r="B26" s="224" t="s">
        <v>103</v>
      </c>
      <c r="C26" s="224"/>
      <c r="D26" s="420">
        <f>D27</f>
        <v>337.69292999999993</v>
      </c>
      <c r="E26" s="172">
        <f>E27</f>
        <v>324.69292999999999</v>
      </c>
      <c r="F26" s="172">
        <f t="shared" ref="F26:BM26" si="16">F27</f>
        <v>47.768729999999998</v>
      </c>
      <c r="G26" s="172">
        <f t="shared" si="16"/>
        <v>39.151730000000001</v>
      </c>
      <c r="H26" s="172">
        <f t="shared" si="16"/>
        <v>8.6170000000000009</v>
      </c>
      <c r="I26" s="172">
        <f t="shared" si="16"/>
        <v>36.813299999999998</v>
      </c>
      <c r="J26" s="172">
        <f t="shared" si="16"/>
        <v>43.866199999999992</v>
      </c>
      <c r="K26" s="172">
        <f t="shared" si="16"/>
        <v>0</v>
      </c>
      <c r="L26" s="172">
        <f t="shared" si="16"/>
        <v>0</v>
      </c>
      <c r="M26" s="172">
        <f t="shared" si="16"/>
        <v>153.99</v>
      </c>
      <c r="N26" s="172">
        <f t="shared" si="16"/>
        <v>0.25</v>
      </c>
      <c r="O26" s="172">
        <f t="shared" si="16"/>
        <v>0</v>
      </c>
      <c r="P26" s="172">
        <f t="shared" si="16"/>
        <v>0</v>
      </c>
      <c r="Q26" s="172">
        <f t="shared" si="16"/>
        <v>0.65</v>
      </c>
      <c r="R26" s="172">
        <f t="shared" si="16"/>
        <v>0</v>
      </c>
      <c r="S26" s="172">
        <f t="shared" si="16"/>
        <v>0</v>
      </c>
      <c r="T26" s="172">
        <f t="shared" si="16"/>
        <v>0</v>
      </c>
      <c r="U26" s="172">
        <f t="shared" si="16"/>
        <v>0</v>
      </c>
      <c r="V26" s="172">
        <f t="shared" si="16"/>
        <v>0.12</v>
      </c>
      <c r="W26" s="172">
        <f t="shared" si="16"/>
        <v>0</v>
      </c>
      <c r="X26" s="172">
        <f t="shared" si="16"/>
        <v>0</v>
      </c>
      <c r="Y26" s="172">
        <f t="shared" si="16"/>
        <v>9.44</v>
      </c>
      <c r="Z26" s="172">
        <f t="shared" si="16"/>
        <v>8.36</v>
      </c>
      <c r="AA26" s="172">
        <f t="shared" si="16"/>
        <v>0.78</v>
      </c>
      <c r="AB26" s="172">
        <f t="shared" si="16"/>
        <v>0</v>
      </c>
      <c r="AC26" s="172">
        <f t="shared" si="16"/>
        <v>0</v>
      </c>
      <c r="AD26" s="172">
        <f t="shared" si="16"/>
        <v>0.3</v>
      </c>
      <c r="AE26" s="172">
        <f t="shared" si="16"/>
        <v>0</v>
      </c>
      <c r="AF26" s="172">
        <f t="shared" si="16"/>
        <v>0</v>
      </c>
      <c r="AG26" s="172">
        <f t="shared" si="16"/>
        <v>0</v>
      </c>
      <c r="AH26" s="172">
        <f t="shared" si="16"/>
        <v>0</v>
      </c>
      <c r="AI26" s="172">
        <f t="shared" si="16"/>
        <v>5.4946999999999999</v>
      </c>
      <c r="AJ26" s="172">
        <f t="shared" si="16"/>
        <v>7.2999999999999989</v>
      </c>
      <c r="AK26" s="172">
        <f t="shared" si="16"/>
        <v>0.1</v>
      </c>
      <c r="AL26" s="172">
        <f t="shared" si="16"/>
        <v>0.26</v>
      </c>
      <c r="AM26" s="172">
        <f t="shared" si="16"/>
        <v>0</v>
      </c>
      <c r="AN26" s="172">
        <f t="shared" si="16"/>
        <v>0.01</v>
      </c>
      <c r="AO26" s="172">
        <f t="shared" si="16"/>
        <v>0</v>
      </c>
      <c r="AP26" s="172">
        <f t="shared" si="16"/>
        <v>0</v>
      </c>
      <c r="AQ26" s="172">
        <f t="shared" si="16"/>
        <v>0.25</v>
      </c>
      <c r="AR26" s="172">
        <f t="shared" si="16"/>
        <v>0</v>
      </c>
      <c r="AS26" s="172">
        <f t="shared" si="16"/>
        <v>0</v>
      </c>
      <c r="AT26" s="172">
        <f t="shared" si="16"/>
        <v>0</v>
      </c>
      <c r="AU26" s="172">
        <f t="shared" si="16"/>
        <v>0</v>
      </c>
      <c r="AV26" s="172">
        <f t="shared" si="16"/>
        <v>0</v>
      </c>
      <c r="AW26" s="172">
        <f t="shared" si="16"/>
        <v>4.9799999999999995</v>
      </c>
      <c r="AX26" s="172">
        <f t="shared" si="16"/>
        <v>0</v>
      </c>
      <c r="AY26" s="172">
        <f t="shared" si="16"/>
        <v>0</v>
      </c>
      <c r="AZ26" s="172">
        <f t="shared" si="16"/>
        <v>0</v>
      </c>
      <c r="BA26" s="172">
        <f t="shared" si="16"/>
        <v>0.05</v>
      </c>
      <c r="BB26" s="172">
        <f t="shared" si="16"/>
        <v>0.84</v>
      </c>
      <c r="BC26" s="172">
        <f t="shared" si="16"/>
        <v>0</v>
      </c>
      <c r="BD26" s="172">
        <f t="shared" si="16"/>
        <v>0</v>
      </c>
      <c r="BE26" s="172">
        <f t="shared" si="16"/>
        <v>12.77</v>
      </c>
      <c r="BF26" s="172">
        <f t="shared" si="16"/>
        <v>276.92419999999998</v>
      </c>
      <c r="BG26" s="172" t="e">
        <f t="shared" si="16"/>
        <v>#REF!</v>
      </c>
      <c r="BH26" s="172" t="e">
        <f t="shared" si="16"/>
        <v>#REF!</v>
      </c>
      <c r="BI26" s="172">
        <f t="shared" si="16"/>
        <v>0</v>
      </c>
      <c r="BJ26" s="172">
        <f t="shared" si="16"/>
        <v>0</v>
      </c>
      <c r="BK26" s="172">
        <f t="shared" si="16"/>
        <v>0</v>
      </c>
      <c r="BL26" s="172" t="e">
        <f t="shared" si="16"/>
        <v>#REF!</v>
      </c>
      <c r="BM26" s="172" t="e">
        <f t="shared" si="16"/>
        <v>#REF!</v>
      </c>
      <c r="BN26" s="227"/>
      <c r="BO26" s="228"/>
      <c r="BP26" s="228"/>
      <c r="BQ26" s="228"/>
      <c r="BR26" s="189"/>
      <c r="BS26" s="190"/>
      <c r="BT26" s="229"/>
      <c r="BU26" s="192"/>
      <c r="CJ26" s="56">
        <f t="shared" si="3"/>
        <v>324.69292999999999</v>
      </c>
      <c r="CK26" s="56">
        <f t="shared" si="4"/>
        <v>0</v>
      </c>
    </row>
    <row r="27" spans="1:257" s="25" customFormat="1" ht="162" x14ac:dyDescent="0.3">
      <c r="A27" s="230" t="s">
        <v>104</v>
      </c>
      <c r="B27" s="231" t="s">
        <v>105</v>
      </c>
      <c r="C27" s="232"/>
      <c r="D27" s="237">
        <f t="shared" ref="D27:X27" si="17">SUM(D28,D35,D53,D64,D67,D89,D100,D102,D104,D108,D112,D114,D117,D120,D122,D125)</f>
        <v>337.69292999999993</v>
      </c>
      <c r="E27" s="233">
        <f t="shared" si="17"/>
        <v>324.69292999999999</v>
      </c>
      <c r="F27" s="233">
        <f t="shared" si="17"/>
        <v>47.768729999999998</v>
      </c>
      <c r="G27" s="233">
        <f t="shared" si="17"/>
        <v>39.151730000000001</v>
      </c>
      <c r="H27" s="233">
        <f t="shared" si="17"/>
        <v>8.6170000000000009</v>
      </c>
      <c r="I27" s="233">
        <f t="shared" si="17"/>
        <v>36.813299999999998</v>
      </c>
      <c r="J27" s="233">
        <f t="shared" si="17"/>
        <v>43.866199999999992</v>
      </c>
      <c r="K27" s="233">
        <f t="shared" si="17"/>
        <v>0</v>
      </c>
      <c r="L27" s="233">
        <f t="shared" si="17"/>
        <v>0</v>
      </c>
      <c r="M27" s="233">
        <f t="shared" si="17"/>
        <v>153.99</v>
      </c>
      <c r="N27" s="233">
        <f t="shared" si="17"/>
        <v>0.25</v>
      </c>
      <c r="O27" s="233">
        <f t="shared" si="17"/>
        <v>0</v>
      </c>
      <c r="P27" s="233">
        <f t="shared" si="17"/>
        <v>0</v>
      </c>
      <c r="Q27" s="233">
        <f t="shared" si="17"/>
        <v>0.65</v>
      </c>
      <c r="R27" s="233">
        <f t="shared" si="17"/>
        <v>0</v>
      </c>
      <c r="S27" s="233">
        <f t="shared" si="17"/>
        <v>0</v>
      </c>
      <c r="T27" s="233">
        <f t="shared" si="17"/>
        <v>0</v>
      </c>
      <c r="U27" s="233">
        <f t="shared" si="17"/>
        <v>0</v>
      </c>
      <c r="V27" s="233">
        <f t="shared" si="17"/>
        <v>0.12</v>
      </c>
      <c r="W27" s="233">
        <f t="shared" si="17"/>
        <v>0</v>
      </c>
      <c r="X27" s="233">
        <f t="shared" si="17"/>
        <v>0</v>
      </c>
      <c r="Y27" s="234">
        <f>SUM(Z27:AE27)</f>
        <v>9.44</v>
      </c>
      <c r="Z27" s="233">
        <f t="shared" ref="Z27:AK27" si="18">SUM(Z28,Z35,Z53,Z64,Z67,Z89,Z100,Z102,Z104,Z108,Z112,Z114,Z117,Z120,Z122,Z125)</f>
        <v>8.36</v>
      </c>
      <c r="AA27" s="233">
        <f t="shared" si="18"/>
        <v>0.78</v>
      </c>
      <c r="AB27" s="233">
        <f t="shared" si="18"/>
        <v>0</v>
      </c>
      <c r="AC27" s="233">
        <f t="shared" si="18"/>
        <v>0</v>
      </c>
      <c r="AD27" s="233">
        <f t="shared" si="18"/>
        <v>0.3</v>
      </c>
      <c r="AE27" s="233">
        <f t="shared" si="18"/>
        <v>0</v>
      </c>
      <c r="AF27" s="233">
        <f t="shared" si="18"/>
        <v>0</v>
      </c>
      <c r="AG27" s="233">
        <f t="shared" si="18"/>
        <v>0</v>
      </c>
      <c r="AH27" s="233">
        <f t="shared" si="18"/>
        <v>0</v>
      </c>
      <c r="AI27" s="233">
        <f t="shared" si="18"/>
        <v>5.4946999999999999</v>
      </c>
      <c r="AJ27" s="233">
        <f t="shared" si="18"/>
        <v>7.2999999999999989</v>
      </c>
      <c r="AK27" s="233">
        <f t="shared" si="18"/>
        <v>0.1</v>
      </c>
      <c r="AL27" s="233">
        <f t="shared" si="9"/>
        <v>0.26</v>
      </c>
      <c r="AM27" s="233">
        <f t="shared" ref="AM27:BF27" si="19">SUM(AM28,AM35,AM53,AM64,AM67,AM89,AM100,AM102,AM104,AM108,AM112,AM114,AM117,AM120,AM122,AM125)</f>
        <v>0</v>
      </c>
      <c r="AN27" s="233">
        <f t="shared" si="19"/>
        <v>0.01</v>
      </c>
      <c r="AO27" s="233">
        <f t="shared" si="19"/>
        <v>0</v>
      </c>
      <c r="AP27" s="233">
        <f t="shared" si="19"/>
        <v>0</v>
      </c>
      <c r="AQ27" s="233">
        <f t="shared" si="19"/>
        <v>0.25</v>
      </c>
      <c r="AR27" s="233">
        <f t="shared" si="19"/>
        <v>0</v>
      </c>
      <c r="AS27" s="233">
        <f t="shared" si="19"/>
        <v>0</v>
      </c>
      <c r="AT27" s="233">
        <f t="shared" si="19"/>
        <v>0</v>
      </c>
      <c r="AU27" s="233">
        <f t="shared" si="19"/>
        <v>0</v>
      </c>
      <c r="AV27" s="233">
        <f t="shared" si="19"/>
        <v>0</v>
      </c>
      <c r="AW27" s="233">
        <f t="shared" si="19"/>
        <v>4.9799999999999995</v>
      </c>
      <c r="AX27" s="233">
        <f t="shared" si="19"/>
        <v>0</v>
      </c>
      <c r="AY27" s="233">
        <f t="shared" si="19"/>
        <v>0</v>
      </c>
      <c r="AZ27" s="233">
        <f t="shared" si="19"/>
        <v>0</v>
      </c>
      <c r="BA27" s="233">
        <f t="shared" si="19"/>
        <v>0.05</v>
      </c>
      <c r="BB27" s="233">
        <f t="shared" si="19"/>
        <v>0.84</v>
      </c>
      <c r="BC27" s="233">
        <f t="shared" si="19"/>
        <v>0</v>
      </c>
      <c r="BD27" s="233">
        <f t="shared" si="19"/>
        <v>0</v>
      </c>
      <c r="BE27" s="233">
        <f t="shared" si="19"/>
        <v>12.77</v>
      </c>
      <c r="BF27" s="233">
        <f t="shared" si="19"/>
        <v>276.92419999999998</v>
      </c>
      <c r="BG27" s="233" t="e">
        <f>#REF!</f>
        <v>#REF!</v>
      </c>
      <c r="BH27" s="235" t="e">
        <f>BG27/E27</f>
        <v>#REF!</v>
      </c>
      <c r="BI27" s="236"/>
      <c r="BJ27" s="237"/>
      <c r="BK27" s="236"/>
      <c r="BL27" s="233" t="e">
        <f>#REF!</f>
        <v>#REF!</v>
      </c>
      <c r="BM27" s="233" t="e">
        <f>#REF!</f>
        <v>#REF!</v>
      </c>
      <c r="BN27" s="238" t="s">
        <v>617</v>
      </c>
      <c r="BO27" s="239"/>
      <c r="BP27" s="239"/>
      <c r="BQ27" s="239"/>
      <c r="BR27" s="240"/>
      <c r="BS27" s="241"/>
      <c r="BT27" s="242" t="s">
        <v>106</v>
      </c>
      <c r="BU27" s="243"/>
      <c r="BV27" s="43"/>
      <c r="BW27" s="43"/>
      <c r="BX27" s="43"/>
      <c r="BY27" s="43"/>
      <c r="BZ27" s="43"/>
      <c r="CA27" s="43"/>
      <c r="CB27" s="43"/>
      <c r="CC27" s="43"/>
      <c r="CD27" s="43"/>
      <c r="CE27" s="43"/>
      <c r="CF27" s="43"/>
      <c r="CG27" s="43"/>
      <c r="CH27" s="43"/>
      <c r="CI27" s="43"/>
      <c r="CJ27" s="56">
        <f t="shared" si="3"/>
        <v>324.69292999999999</v>
      </c>
      <c r="CK27" s="56">
        <f t="shared" si="4"/>
        <v>0</v>
      </c>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c r="FX27" s="43"/>
      <c r="FY27" s="43"/>
      <c r="FZ27" s="43"/>
      <c r="GA27" s="43"/>
      <c r="GB27" s="43"/>
      <c r="GC27" s="43"/>
      <c r="GD27" s="43"/>
      <c r="GE27" s="43"/>
      <c r="GF27" s="43"/>
      <c r="GG27" s="43"/>
      <c r="GH27" s="43"/>
      <c r="GI27" s="43"/>
      <c r="GJ27" s="43"/>
      <c r="GK27" s="43"/>
      <c r="GL27" s="43"/>
      <c r="GM27" s="43"/>
      <c r="GN27" s="43"/>
      <c r="GO27" s="43"/>
      <c r="GP27" s="43"/>
      <c r="GQ27" s="43"/>
      <c r="GR27" s="43"/>
      <c r="GS27" s="43"/>
      <c r="GT27" s="43"/>
      <c r="GU27" s="43"/>
      <c r="GV27" s="43"/>
      <c r="GW27" s="43"/>
      <c r="GX27" s="43"/>
      <c r="GY27" s="43"/>
      <c r="GZ27" s="43"/>
      <c r="HA27" s="43"/>
      <c r="HB27" s="43"/>
      <c r="HC27" s="43"/>
      <c r="HD27" s="43"/>
      <c r="HE27" s="43"/>
      <c r="HF27" s="43"/>
      <c r="HG27" s="43"/>
      <c r="HH27" s="43"/>
      <c r="HI27" s="43"/>
      <c r="HJ27" s="43"/>
      <c r="HK27" s="43"/>
      <c r="HL27" s="43"/>
      <c r="HM27" s="43"/>
      <c r="HN27" s="43"/>
      <c r="HO27" s="43"/>
      <c r="HP27" s="43"/>
      <c r="HQ27" s="43"/>
      <c r="HR27" s="43"/>
      <c r="HS27" s="43"/>
      <c r="HT27" s="43"/>
      <c r="HU27" s="43"/>
      <c r="HV27" s="43"/>
      <c r="HW27" s="43"/>
      <c r="HX27" s="43"/>
      <c r="HY27" s="43"/>
      <c r="HZ27" s="43"/>
      <c r="IA27" s="43"/>
      <c r="IB27" s="43"/>
      <c r="IC27" s="43"/>
      <c r="ID27" s="43"/>
      <c r="IE27" s="43"/>
      <c r="IF27" s="43"/>
      <c r="IG27" s="43"/>
      <c r="IH27" s="43"/>
      <c r="II27" s="43"/>
      <c r="IJ27" s="43"/>
      <c r="IK27" s="43"/>
      <c r="IL27" s="43"/>
      <c r="IM27" s="43"/>
      <c r="IN27" s="43"/>
      <c r="IO27" s="43"/>
      <c r="IP27" s="43"/>
      <c r="IQ27" s="43"/>
      <c r="IR27" s="43"/>
      <c r="IS27" s="43"/>
      <c r="IT27" s="43"/>
      <c r="IU27" s="43"/>
      <c r="IV27" s="43"/>
      <c r="IW27" s="43"/>
    </row>
    <row r="28" spans="1:257" s="25" customFormat="1" ht="22.5" customHeight="1" x14ac:dyDescent="0.3">
      <c r="A28" s="244"/>
      <c r="B28" s="245" t="s">
        <v>107</v>
      </c>
      <c r="C28" s="245"/>
      <c r="D28" s="420">
        <f t="shared" ref="D28:X28" si="20">SUM(D29,D31,D32,D34)</f>
        <v>109.52000000000001</v>
      </c>
      <c r="E28" s="172">
        <f t="shared" si="20"/>
        <v>100.62</v>
      </c>
      <c r="F28" s="172">
        <f t="shared" si="20"/>
        <v>7.3999999999999995</v>
      </c>
      <c r="G28" s="172">
        <f t="shared" si="20"/>
        <v>5.8</v>
      </c>
      <c r="H28" s="172">
        <f t="shared" si="20"/>
        <v>1.6</v>
      </c>
      <c r="I28" s="172">
        <f t="shared" si="20"/>
        <v>9.0499999999999989</v>
      </c>
      <c r="J28" s="172">
        <f t="shared" si="20"/>
        <v>18.420000000000002</v>
      </c>
      <c r="K28" s="172">
        <f t="shared" si="20"/>
        <v>0</v>
      </c>
      <c r="L28" s="172">
        <f t="shared" si="20"/>
        <v>0</v>
      </c>
      <c r="M28" s="172">
        <f t="shared" si="20"/>
        <v>49.95</v>
      </c>
      <c r="N28" s="172">
        <f t="shared" si="20"/>
        <v>0</v>
      </c>
      <c r="O28" s="172">
        <f t="shared" si="20"/>
        <v>0</v>
      </c>
      <c r="P28" s="172">
        <f t="shared" si="20"/>
        <v>0</v>
      </c>
      <c r="Q28" s="172">
        <f t="shared" si="20"/>
        <v>0</v>
      </c>
      <c r="R28" s="172">
        <f t="shared" si="20"/>
        <v>0</v>
      </c>
      <c r="S28" s="172">
        <f t="shared" si="20"/>
        <v>0</v>
      </c>
      <c r="T28" s="172">
        <f t="shared" si="20"/>
        <v>0</v>
      </c>
      <c r="U28" s="172">
        <f t="shared" si="20"/>
        <v>0</v>
      </c>
      <c r="V28" s="172">
        <f t="shared" si="20"/>
        <v>0</v>
      </c>
      <c r="W28" s="172">
        <f t="shared" si="20"/>
        <v>0</v>
      </c>
      <c r="X28" s="172">
        <f t="shared" si="20"/>
        <v>0</v>
      </c>
      <c r="Y28" s="203">
        <f t="shared" ref="Y28:Y96" si="21">SUM(Z28:AE28)</f>
        <v>3.36</v>
      </c>
      <c r="Z28" s="172">
        <f t="shared" ref="Z28:AK28" si="22">SUM(Z29,Z31,Z32,Z34)</f>
        <v>3.36</v>
      </c>
      <c r="AA28" s="172">
        <f t="shared" si="22"/>
        <v>0</v>
      </c>
      <c r="AB28" s="172">
        <f t="shared" si="22"/>
        <v>0</v>
      </c>
      <c r="AC28" s="172">
        <f t="shared" si="22"/>
        <v>0</v>
      </c>
      <c r="AD28" s="172">
        <f t="shared" si="22"/>
        <v>0</v>
      </c>
      <c r="AE28" s="172">
        <f t="shared" si="22"/>
        <v>0</v>
      </c>
      <c r="AF28" s="172">
        <f t="shared" si="22"/>
        <v>0</v>
      </c>
      <c r="AG28" s="172">
        <f t="shared" si="22"/>
        <v>0</v>
      </c>
      <c r="AH28" s="172">
        <f t="shared" si="22"/>
        <v>0</v>
      </c>
      <c r="AI28" s="172">
        <f t="shared" si="22"/>
        <v>0</v>
      </c>
      <c r="AJ28" s="172">
        <f t="shared" si="22"/>
        <v>2.3199999999999998</v>
      </c>
      <c r="AK28" s="172">
        <f t="shared" si="22"/>
        <v>0</v>
      </c>
      <c r="AL28" s="171">
        <f t="shared" si="9"/>
        <v>0</v>
      </c>
      <c r="AM28" s="172">
        <f t="shared" ref="AM28:BE28" si="23">SUM(AM29,AM31,AM32,AM34)</f>
        <v>0</v>
      </c>
      <c r="AN28" s="172">
        <f t="shared" si="23"/>
        <v>0</v>
      </c>
      <c r="AO28" s="172">
        <f t="shared" si="23"/>
        <v>0</v>
      </c>
      <c r="AP28" s="172">
        <f t="shared" si="23"/>
        <v>0</v>
      </c>
      <c r="AQ28" s="172">
        <f t="shared" si="23"/>
        <v>0</v>
      </c>
      <c r="AR28" s="172">
        <f t="shared" si="23"/>
        <v>0</v>
      </c>
      <c r="AS28" s="172">
        <f t="shared" si="23"/>
        <v>0</v>
      </c>
      <c r="AT28" s="172">
        <f t="shared" si="23"/>
        <v>0</v>
      </c>
      <c r="AU28" s="172">
        <f t="shared" si="23"/>
        <v>0</v>
      </c>
      <c r="AV28" s="172">
        <f t="shared" si="23"/>
        <v>0</v>
      </c>
      <c r="AW28" s="172">
        <f t="shared" si="23"/>
        <v>4</v>
      </c>
      <c r="AX28" s="172">
        <f t="shared" si="23"/>
        <v>0</v>
      </c>
      <c r="AY28" s="172">
        <f t="shared" si="23"/>
        <v>0</v>
      </c>
      <c r="AZ28" s="172">
        <f t="shared" si="23"/>
        <v>0</v>
      </c>
      <c r="BA28" s="172">
        <f t="shared" si="23"/>
        <v>0</v>
      </c>
      <c r="BB28" s="172">
        <f t="shared" si="23"/>
        <v>0</v>
      </c>
      <c r="BC28" s="172">
        <f t="shared" si="23"/>
        <v>0</v>
      </c>
      <c r="BD28" s="172">
        <f t="shared" si="23"/>
        <v>0</v>
      </c>
      <c r="BE28" s="172">
        <f t="shared" si="23"/>
        <v>6.12</v>
      </c>
      <c r="BF28" s="185">
        <f>E28-F28</f>
        <v>93.22</v>
      </c>
      <c r="BG28" s="172" t="e">
        <f>SUM(BG29,BG31,BG32,BG34)</f>
        <v>#REF!</v>
      </c>
      <c r="BH28" s="186" t="e">
        <f>BG28/E28</f>
        <v>#REF!</v>
      </c>
      <c r="BI28" s="187"/>
      <c r="BJ28" s="185"/>
      <c r="BK28" s="187"/>
      <c r="BL28" s="172" t="e">
        <f>SUM(BL29,BL31,BL32,BL34)</f>
        <v>#REF!</v>
      </c>
      <c r="BM28" s="172" t="e">
        <f>SUM(BM29,BM31,BM32,BM34)</f>
        <v>#REF!</v>
      </c>
      <c r="BN28" s="188"/>
      <c r="BO28" s="185"/>
      <c r="BP28" s="185"/>
      <c r="BQ28" s="185"/>
      <c r="BR28" s="189"/>
      <c r="BS28" s="190"/>
      <c r="BT28" s="229"/>
      <c r="BU28" s="192">
        <f t="shared" ref="BU28:BU38" si="24">SUM(G28:X28,Z28:AK28,AM28:BE28)</f>
        <v>100.62</v>
      </c>
      <c r="CJ28" s="56">
        <f t="shared" si="3"/>
        <v>100.62</v>
      </c>
      <c r="CK28" s="56">
        <f t="shared" si="4"/>
        <v>0</v>
      </c>
    </row>
    <row r="29" spans="1:257" s="48" customFormat="1" ht="409.15" customHeight="1" x14ac:dyDescent="0.3">
      <c r="A29" s="448">
        <v>1</v>
      </c>
      <c r="B29" s="462" t="s">
        <v>583</v>
      </c>
      <c r="C29" s="464" t="s">
        <v>78</v>
      </c>
      <c r="D29" s="466">
        <v>32.910000000000004</v>
      </c>
      <c r="E29" s="446">
        <f>SUM(G29:X29,Z29:AK29,AM29:BE29)</f>
        <v>32.910000000000004</v>
      </c>
      <c r="F29" s="442">
        <v>6.8</v>
      </c>
      <c r="G29" s="442">
        <v>5.8</v>
      </c>
      <c r="H29" s="442">
        <v>1</v>
      </c>
      <c r="I29" s="442">
        <v>7.0299999999999994</v>
      </c>
      <c r="J29" s="442">
        <v>5.8800000000000008</v>
      </c>
      <c r="K29" s="171">
        <v>0</v>
      </c>
      <c r="L29" s="171">
        <v>0</v>
      </c>
      <c r="M29" s="442">
        <v>11.05</v>
      </c>
      <c r="N29" s="442">
        <v>0</v>
      </c>
      <c r="O29" s="171">
        <v>0</v>
      </c>
      <c r="P29" s="171">
        <v>0</v>
      </c>
      <c r="Q29" s="442">
        <v>0</v>
      </c>
      <c r="R29" s="171">
        <v>0</v>
      </c>
      <c r="S29" s="171">
        <v>0</v>
      </c>
      <c r="T29" s="171">
        <v>0</v>
      </c>
      <c r="U29" s="171">
        <v>0</v>
      </c>
      <c r="V29" s="442">
        <v>0</v>
      </c>
      <c r="W29" s="442">
        <v>0</v>
      </c>
      <c r="X29" s="171">
        <v>0</v>
      </c>
      <c r="Y29" s="442">
        <f t="shared" si="21"/>
        <v>0</v>
      </c>
      <c r="Z29" s="442">
        <v>0</v>
      </c>
      <c r="AA29" s="442">
        <v>0</v>
      </c>
      <c r="AB29" s="442">
        <v>0</v>
      </c>
      <c r="AC29" s="171">
        <v>0</v>
      </c>
      <c r="AD29" s="442">
        <v>0</v>
      </c>
      <c r="AE29" s="171">
        <v>0</v>
      </c>
      <c r="AF29" s="442">
        <v>0</v>
      </c>
      <c r="AG29" s="171">
        <v>0</v>
      </c>
      <c r="AH29" s="171">
        <v>0</v>
      </c>
      <c r="AI29" s="442">
        <v>0</v>
      </c>
      <c r="AJ29" s="442">
        <v>1.45</v>
      </c>
      <c r="AK29" s="442">
        <v>0</v>
      </c>
      <c r="AL29" s="442">
        <f t="shared" si="9"/>
        <v>0</v>
      </c>
      <c r="AM29" s="171">
        <v>0</v>
      </c>
      <c r="AN29" s="442">
        <v>0</v>
      </c>
      <c r="AO29" s="171">
        <v>0</v>
      </c>
      <c r="AP29" s="171">
        <v>0</v>
      </c>
      <c r="AQ29" s="442">
        <v>0</v>
      </c>
      <c r="AR29" s="171">
        <v>0</v>
      </c>
      <c r="AS29" s="171">
        <v>0</v>
      </c>
      <c r="AT29" s="171">
        <v>0</v>
      </c>
      <c r="AU29" s="171">
        <v>0</v>
      </c>
      <c r="AV29" s="442">
        <v>0</v>
      </c>
      <c r="AW29" s="442">
        <v>0.7</v>
      </c>
      <c r="AX29" s="172">
        <v>0</v>
      </c>
      <c r="AY29" s="172">
        <v>0</v>
      </c>
      <c r="AZ29" s="446">
        <v>0</v>
      </c>
      <c r="BA29" s="446">
        <v>0</v>
      </c>
      <c r="BB29" s="446">
        <v>0</v>
      </c>
      <c r="BC29" s="172">
        <v>0</v>
      </c>
      <c r="BD29" s="172">
        <v>0</v>
      </c>
      <c r="BE29" s="446">
        <v>0</v>
      </c>
      <c r="BF29" s="442">
        <v>26.11</v>
      </c>
      <c r="BG29" s="172" t="e">
        <f>SUM(#REF!)</f>
        <v>#REF!</v>
      </c>
      <c r="BH29" s="172" t="e">
        <f>SUM(#REF!)</f>
        <v>#REF!</v>
      </c>
      <c r="BI29" s="172" t="e">
        <f>SUM(#REF!)</f>
        <v>#REF!</v>
      </c>
      <c r="BJ29" s="172" t="e">
        <f>SUM(#REF!)</f>
        <v>#REF!</v>
      </c>
      <c r="BK29" s="172" t="e">
        <f>SUM(#REF!)</f>
        <v>#REF!</v>
      </c>
      <c r="BL29" s="172" t="e">
        <f>SUM(#REF!)</f>
        <v>#REF!</v>
      </c>
      <c r="BM29" s="172" t="e">
        <f>SUM(#REF!)</f>
        <v>#REF!</v>
      </c>
      <c r="BN29" s="454" t="s">
        <v>108</v>
      </c>
      <c r="BO29" s="205"/>
      <c r="BP29" s="438" t="s">
        <v>109</v>
      </c>
      <c r="BQ29" s="249"/>
      <c r="BR29" s="189"/>
      <c r="BS29" s="438"/>
      <c r="BT29" s="170"/>
      <c r="BU29" s="192">
        <f t="shared" si="24"/>
        <v>32.910000000000004</v>
      </c>
      <c r="CJ29" s="56">
        <f t="shared" si="3"/>
        <v>32.910000000000004</v>
      </c>
      <c r="CK29" s="56">
        <f t="shared" si="4"/>
        <v>0</v>
      </c>
    </row>
    <row r="30" spans="1:257" s="48" customFormat="1" ht="85.5" customHeight="1" x14ac:dyDescent="0.3">
      <c r="A30" s="449"/>
      <c r="B30" s="463"/>
      <c r="C30" s="465"/>
      <c r="D30" s="467"/>
      <c r="E30" s="447"/>
      <c r="F30" s="443"/>
      <c r="G30" s="443"/>
      <c r="H30" s="443"/>
      <c r="I30" s="443"/>
      <c r="J30" s="443"/>
      <c r="K30" s="171"/>
      <c r="L30" s="171"/>
      <c r="M30" s="443"/>
      <c r="N30" s="443"/>
      <c r="O30" s="171"/>
      <c r="P30" s="171"/>
      <c r="Q30" s="443"/>
      <c r="R30" s="171"/>
      <c r="S30" s="171"/>
      <c r="T30" s="171"/>
      <c r="U30" s="171"/>
      <c r="V30" s="443"/>
      <c r="W30" s="443"/>
      <c r="X30" s="171"/>
      <c r="Y30" s="443"/>
      <c r="Z30" s="443"/>
      <c r="AA30" s="443"/>
      <c r="AB30" s="443"/>
      <c r="AC30" s="171"/>
      <c r="AD30" s="443"/>
      <c r="AE30" s="171"/>
      <c r="AF30" s="443"/>
      <c r="AG30" s="171"/>
      <c r="AH30" s="171"/>
      <c r="AI30" s="443"/>
      <c r="AJ30" s="443"/>
      <c r="AK30" s="443"/>
      <c r="AL30" s="443"/>
      <c r="AM30" s="171"/>
      <c r="AN30" s="443"/>
      <c r="AO30" s="171"/>
      <c r="AP30" s="171"/>
      <c r="AQ30" s="443"/>
      <c r="AR30" s="171"/>
      <c r="AS30" s="171"/>
      <c r="AT30" s="171"/>
      <c r="AU30" s="171"/>
      <c r="AV30" s="443"/>
      <c r="AW30" s="443"/>
      <c r="AX30" s="172"/>
      <c r="AY30" s="172"/>
      <c r="AZ30" s="447"/>
      <c r="BA30" s="447"/>
      <c r="BB30" s="447"/>
      <c r="BC30" s="172"/>
      <c r="BD30" s="172"/>
      <c r="BE30" s="447"/>
      <c r="BF30" s="443"/>
      <c r="BG30" s="172"/>
      <c r="BH30" s="172"/>
      <c r="BI30" s="172"/>
      <c r="BJ30" s="172"/>
      <c r="BK30" s="172"/>
      <c r="BL30" s="172"/>
      <c r="BM30" s="172"/>
      <c r="BN30" s="455"/>
      <c r="BO30" s="205"/>
      <c r="BP30" s="439"/>
      <c r="BQ30" s="249"/>
      <c r="BR30" s="189"/>
      <c r="BS30" s="439"/>
      <c r="BT30" s="170"/>
      <c r="BU30" s="192"/>
      <c r="CJ30" s="56">
        <f t="shared" si="3"/>
        <v>0</v>
      </c>
      <c r="CK30" s="56">
        <f t="shared" si="4"/>
        <v>0</v>
      </c>
    </row>
    <row r="31" spans="1:257" s="48" customFormat="1" ht="409.15" customHeight="1" x14ac:dyDescent="0.3">
      <c r="A31" s="246">
        <v>2</v>
      </c>
      <c r="B31" s="250" t="s">
        <v>584</v>
      </c>
      <c r="C31" s="217" t="s">
        <v>74</v>
      </c>
      <c r="D31" s="427">
        <v>10.93</v>
      </c>
      <c r="E31" s="172">
        <f>SUM(G31:X31,Z31:AK31,AM31:BE31)</f>
        <v>10.93</v>
      </c>
      <c r="F31" s="171">
        <v>0</v>
      </c>
      <c r="G31" s="171">
        <v>0</v>
      </c>
      <c r="H31" s="171">
        <v>0</v>
      </c>
      <c r="I31" s="171">
        <v>1.02</v>
      </c>
      <c r="J31" s="171">
        <v>5.04</v>
      </c>
      <c r="K31" s="171">
        <v>0</v>
      </c>
      <c r="L31" s="171">
        <v>0</v>
      </c>
      <c r="M31" s="171">
        <v>0</v>
      </c>
      <c r="N31" s="171">
        <v>0</v>
      </c>
      <c r="O31" s="171">
        <v>0</v>
      </c>
      <c r="P31" s="171">
        <v>0</v>
      </c>
      <c r="Q31" s="171">
        <v>0</v>
      </c>
      <c r="R31" s="171">
        <v>0</v>
      </c>
      <c r="S31" s="171">
        <v>0</v>
      </c>
      <c r="T31" s="171">
        <v>0</v>
      </c>
      <c r="U31" s="171">
        <v>0</v>
      </c>
      <c r="V31" s="171">
        <v>0</v>
      </c>
      <c r="W31" s="171">
        <v>0</v>
      </c>
      <c r="X31" s="171">
        <v>0</v>
      </c>
      <c r="Y31" s="247">
        <f t="shared" si="21"/>
        <v>0.2</v>
      </c>
      <c r="Z31" s="171">
        <v>0.2</v>
      </c>
      <c r="AA31" s="171">
        <v>0</v>
      </c>
      <c r="AB31" s="171">
        <v>0</v>
      </c>
      <c r="AC31" s="171">
        <v>0</v>
      </c>
      <c r="AD31" s="171">
        <v>0</v>
      </c>
      <c r="AE31" s="171">
        <v>0</v>
      </c>
      <c r="AF31" s="171">
        <v>0</v>
      </c>
      <c r="AG31" s="171">
        <v>0</v>
      </c>
      <c r="AH31" s="171">
        <v>0</v>
      </c>
      <c r="AI31" s="171">
        <v>0</v>
      </c>
      <c r="AJ31" s="171">
        <v>0.87</v>
      </c>
      <c r="AK31" s="171">
        <v>0</v>
      </c>
      <c r="AL31" s="171">
        <f t="shared" si="9"/>
        <v>0</v>
      </c>
      <c r="AM31" s="171">
        <v>0</v>
      </c>
      <c r="AN31" s="171">
        <v>0</v>
      </c>
      <c r="AO31" s="171">
        <v>0</v>
      </c>
      <c r="AP31" s="171">
        <v>0</v>
      </c>
      <c r="AQ31" s="171">
        <v>0</v>
      </c>
      <c r="AR31" s="171">
        <v>0</v>
      </c>
      <c r="AS31" s="171">
        <v>0</v>
      </c>
      <c r="AT31" s="171">
        <v>0</v>
      </c>
      <c r="AU31" s="171">
        <v>0</v>
      </c>
      <c r="AV31" s="171">
        <v>0</v>
      </c>
      <c r="AW31" s="171">
        <v>0.8</v>
      </c>
      <c r="AX31" s="171">
        <v>0</v>
      </c>
      <c r="AY31" s="171">
        <v>0</v>
      </c>
      <c r="AZ31" s="171">
        <v>0</v>
      </c>
      <c r="BA31" s="171">
        <v>0</v>
      </c>
      <c r="BB31" s="171">
        <v>0</v>
      </c>
      <c r="BC31" s="171">
        <v>0</v>
      </c>
      <c r="BD31" s="171">
        <v>0</v>
      </c>
      <c r="BE31" s="171">
        <v>3</v>
      </c>
      <c r="BF31" s="171">
        <v>10.93</v>
      </c>
      <c r="BG31" s="172" t="e">
        <f>SUM(#REF!)</f>
        <v>#REF!</v>
      </c>
      <c r="BH31" s="172" t="e">
        <f>SUM(#REF!)</f>
        <v>#REF!</v>
      </c>
      <c r="BI31" s="172" t="e">
        <f>SUM(#REF!)</f>
        <v>#REF!</v>
      </c>
      <c r="BJ31" s="172" t="e">
        <f>SUM(#REF!)</f>
        <v>#REF!</v>
      </c>
      <c r="BK31" s="172" t="e">
        <f>SUM(#REF!)</f>
        <v>#REF!</v>
      </c>
      <c r="BL31" s="172" t="e">
        <f>SUM(#REF!)</f>
        <v>#REF!</v>
      </c>
      <c r="BM31" s="172" t="e">
        <f>SUM(#REF!)</f>
        <v>#REF!</v>
      </c>
      <c r="BN31" s="248" t="s">
        <v>110</v>
      </c>
      <c r="BO31" s="205"/>
      <c r="BP31" s="180" t="s">
        <v>109</v>
      </c>
      <c r="BQ31" s="249"/>
      <c r="BR31" s="189"/>
      <c r="BS31" s="180"/>
      <c r="BT31" s="170" t="s">
        <v>111</v>
      </c>
      <c r="BU31" s="192">
        <f t="shared" si="24"/>
        <v>10.93</v>
      </c>
      <c r="CJ31" s="56">
        <f t="shared" si="3"/>
        <v>10.93</v>
      </c>
      <c r="CK31" s="56">
        <f t="shared" si="4"/>
        <v>0</v>
      </c>
    </row>
    <row r="32" spans="1:257" s="48" customFormat="1" ht="409.6" customHeight="1" x14ac:dyDescent="0.3">
      <c r="A32" s="448">
        <v>3</v>
      </c>
      <c r="B32" s="456" t="s">
        <v>619</v>
      </c>
      <c r="C32" s="458" t="s">
        <v>112</v>
      </c>
      <c r="D32" s="460">
        <v>15.68</v>
      </c>
      <c r="E32" s="446">
        <f>SUM(G32:X32,Z32:AK32,AM32:BE32)</f>
        <v>6.78</v>
      </c>
      <c r="F32" s="442">
        <v>0.6</v>
      </c>
      <c r="G32" s="442">
        <v>0</v>
      </c>
      <c r="H32" s="442">
        <v>0.6</v>
      </c>
      <c r="I32" s="442">
        <v>1</v>
      </c>
      <c r="J32" s="442">
        <v>2</v>
      </c>
      <c r="K32" s="171">
        <v>0</v>
      </c>
      <c r="L32" s="171">
        <v>0</v>
      </c>
      <c r="M32" s="442">
        <v>1.9</v>
      </c>
      <c r="N32" s="442">
        <v>0</v>
      </c>
      <c r="O32" s="171">
        <v>0</v>
      </c>
      <c r="P32" s="171">
        <v>0</v>
      </c>
      <c r="Q32" s="442">
        <v>0</v>
      </c>
      <c r="R32" s="171">
        <v>0</v>
      </c>
      <c r="S32" s="171">
        <v>0</v>
      </c>
      <c r="T32" s="171">
        <v>0</v>
      </c>
      <c r="U32" s="171"/>
      <c r="V32" s="442">
        <v>0</v>
      </c>
      <c r="W32" s="442">
        <v>0</v>
      </c>
      <c r="X32" s="171">
        <v>0</v>
      </c>
      <c r="Y32" s="442">
        <f t="shared" si="21"/>
        <v>0.16</v>
      </c>
      <c r="Z32" s="442">
        <v>0.16</v>
      </c>
      <c r="AA32" s="442">
        <v>0</v>
      </c>
      <c r="AB32" s="442">
        <v>0</v>
      </c>
      <c r="AC32" s="171">
        <v>0</v>
      </c>
      <c r="AD32" s="442">
        <v>0</v>
      </c>
      <c r="AE32" s="171">
        <v>0</v>
      </c>
      <c r="AF32" s="442">
        <v>0</v>
      </c>
      <c r="AG32" s="171">
        <v>0</v>
      </c>
      <c r="AH32" s="171">
        <v>0</v>
      </c>
      <c r="AI32" s="442">
        <v>0</v>
      </c>
      <c r="AJ32" s="442">
        <v>0</v>
      </c>
      <c r="AK32" s="442">
        <v>0</v>
      </c>
      <c r="AL32" s="442">
        <f t="shared" si="9"/>
        <v>0</v>
      </c>
      <c r="AM32" s="171">
        <v>0</v>
      </c>
      <c r="AN32" s="442">
        <v>0</v>
      </c>
      <c r="AO32" s="171">
        <v>0</v>
      </c>
      <c r="AP32" s="171">
        <v>0</v>
      </c>
      <c r="AQ32" s="442">
        <v>0</v>
      </c>
      <c r="AR32" s="171">
        <v>0</v>
      </c>
      <c r="AS32" s="171">
        <v>0</v>
      </c>
      <c r="AT32" s="171">
        <v>0</v>
      </c>
      <c r="AU32" s="171">
        <v>0</v>
      </c>
      <c r="AV32" s="442">
        <v>0</v>
      </c>
      <c r="AW32" s="442">
        <v>0</v>
      </c>
      <c r="AX32" s="171">
        <v>0</v>
      </c>
      <c r="AY32" s="171">
        <v>0</v>
      </c>
      <c r="AZ32" s="442">
        <v>0</v>
      </c>
      <c r="BA32" s="442">
        <v>0</v>
      </c>
      <c r="BB32" s="442">
        <v>0</v>
      </c>
      <c r="BC32" s="171">
        <v>0</v>
      </c>
      <c r="BD32" s="171">
        <v>0</v>
      </c>
      <c r="BE32" s="442">
        <v>1.1200000000000001</v>
      </c>
      <c r="BF32" s="442">
        <f>E32-F32-K32</f>
        <v>6.1800000000000006</v>
      </c>
      <c r="BG32" s="172" t="e">
        <f>SUM(#REF!)</f>
        <v>#REF!</v>
      </c>
      <c r="BH32" s="186" t="e">
        <f>BG32/E32</f>
        <v>#REF!</v>
      </c>
      <c r="BI32" s="252"/>
      <c r="BJ32" s="247"/>
      <c r="BK32" s="252"/>
      <c r="BL32" s="247" t="e">
        <f>E32-BG32</f>
        <v>#REF!</v>
      </c>
      <c r="BM32" s="203"/>
      <c r="BN32" s="454" t="s">
        <v>113</v>
      </c>
      <c r="BO32" s="205"/>
      <c r="BP32" s="438" t="s">
        <v>109</v>
      </c>
      <c r="BQ32" s="249"/>
      <c r="BR32" s="189"/>
      <c r="BS32" s="438" t="s">
        <v>568</v>
      </c>
      <c r="BT32" s="170" t="s">
        <v>114</v>
      </c>
      <c r="BU32" s="192">
        <f t="shared" si="24"/>
        <v>6.78</v>
      </c>
      <c r="CJ32" s="56">
        <f t="shared" si="3"/>
        <v>6.78</v>
      </c>
      <c r="CK32" s="56">
        <f t="shared" si="4"/>
        <v>0</v>
      </c>
    </row>
    <row r="33" spans="1:89" s="48" customFormat="1" ht="339.75" customHeight="1" x14ac:dyDescent="0.3">
      <c r="A33" s="449"/>
      <c r="B33" s="457"/>
      <c r="C33" s="459"/>
      <c r="D33" s="461"/>
      <c r="E33" s="447"/>
      <c r="F33" s="443"/>
      <c r="G33" s="443"/>
      <c r="H33" s="443"/>
      <c r="I33" s="443"/>
      <c r="J33" s="443"/>
      <c r="K33" s="171"/>
      <c r="L33" s="171"/>
      <c r="M33" s="443"/>
      <c r="N33" s="443"/>
      <c r="O33" s="171"/>
      <c r="P33" s="171"/>
      <c r="Q33" s="443"/>
      <c r="R33" s="171"/>
      <c r="S33" s="171"/>
      <c r="T33" s="171"/>
      <c r="U33" s="171"/>
      <c r="V33" s="443"/>
      <c r="W33" s="443"/>
      <c r="X33" s="171"/>
      <c r="Y33" s="443"/>
      <c r="Z33" s="443"/>
      <c r="AA33" s="443"/>
      <c r="AB33" s="443"/>
      <c r="AC33" s="171"/>
      <c r="AD33" s="443"/>
      <c r="AE33" s="171"/>
      <c r="AF33" s="443"/>
      <c r="AG33" s="171"/>
      <c r="AH33" s="171"/>
      <c r="AI33" s="443"/>
      <c r="AJ33" s="443"/>
      <c r="AK33" s="443"/>
      <c r="AL33" s="443"/>
      <c r="AM33" s="171"/>
      <c r="AN33" s="443"/>
      <c r="AO33" s="171"/>
      <c r="AP33" s="171"/>
      <c r="AQ33" s="443"/>
      <c r="AR33" s="171"/>
      <c r="AS33" s="171"/>
      <c r="AT33" s="171"/>
      <c r="AU33" s="171"/>
      <c r="AV33" s="443"/>
      <c r="AW33" s="443"/>
      <c r="AX33" s="171"/>
      <c r="AY33" s="171"/>
      <c r="AZ33" s="443"/>
      <c r="BA33" s="443"/>
      <c r="BB33" s="443"/>
      <c r="BC33" s="171"/>
      <c r="BD33" s="171"/>
      <c r="BE33" s="443"/>
      <c r="BF33" s="443"/>
      <c r="BG33" s="172"/>
      <c r="BH33" s="186"/>
      <c r="BI33" s="252"/>
      <c r="BJ33" s="247"/>
      <c r="BK33" s="252"/>
      <c r="BL33" s="247"/>
      <c r="BM33" s="203"/>
      <c r="BN33" s="455"/>
      <c r="BO33" s="205"/>
      <c r="BP33" s="439"/>
      <c r="BQ33" s="249"/>
      <c r="BR33" s="189"/>
      <c r="BS33" s="439"/>
      <c r="BT33" s="170"/>
      <c r="BU33" s="192"/>
      <c r="CJ33" s="56">
        <f t="shared" si="3"/>
        <v>0</v>
      </c>
      <c r="CK33" s="56">
        <f t="shared" si="4"/>
        <v>0</v>
      </c>
    </row>
    <row r="34" spans="1:89" s="48" customFormat="1" ht="264" customHeight="1" x14ac:dyDescent="0.3">
      <c r="A34" s="246">
        <v>4</v>
      </c>
      <c r="B34" s="196" t="s">
        <v>605</v>
      </c>
      <c r="C34" s="174" t="s">
        <v>115</v>
      </c>
      <c r="D34" s="434">
        <v>50</v>
      </c>
      <c r="E34" s="172">
        <f>SUM(G34:X34,Z34:AK34,AM34:BE34)</f>
        <v>50</v>
      </c>
      <c r="F34" s="174">
        <f>SUM(G34:H34)</f>
        <v>0</v>
      </c>
      <c r="G34" s="174"/>
      <c r="H34" s="174"/>
      <c r="I34" s="247"/>
      <c r="J34" s="247">
        <v>5.5</v>
      </c>
      <c r="K34" s="247"/>
      <c r="L34" s="247"/>
      <c r="M34" s="171">
        <v>37</v>
      </c>
      <c r="N34" s="171"/>
      <c r="O34" s="171"/>
      <c r="P34" s="171"/>
      <c r="Q34" s="171"/>
      <c r="R34" s="171"/>
      <c r="S34" s="171"/>
      <c r="T34" s="171"/>
      <c r="U34" s="171"/>
      <c r="V34" s="171"/>
      <c r="W34" s="171"/>
      <c r="X34" s="171"/>
      <c r="Y34" s="203">
        <f t="shared" si="21"/>
        <v>3</v>
      </c>
      <c r="Z34" s="171">
        <v>3</v>
      </c>
      <c r="AA34" s="171"/>
      <c r="AB34" s="171"/>
      <c r="AC34" s="171"/>
      <c r="AD34" s="171"/>
      <c r="AE34" s="171"/>
      <c r="AF34" s="171"/>
      <c r="AG34" s="171"/>
      <c r="AH34" s="171"/>
      <c r="AI34" s="171"/>
      <c r="AJ34" s="171"/>
      <c r="AK34" s="171"/>
      <c r="AL34" s="171">
        <f t="shared" si="9"/>
        <v>0</v>
      </c>
      <c r="AM34" s="171"/>
      <c r="AN34" s="171"/>
      <c r="AO34" s="171"/>
      <c r="AP34" s="171"/>
      <c r="AQ34" s="171"/>
      <c r="AR34" s="171"/>
      <c r="AS34" s="171"/>
      <c r="AT34" s="171"/>
      <c r="AU34" s="171"/>
      <c r="AV34" s="171"/>
      <c r="AW34" s="171">
        <v>2.5</v>
      </c>
      <c r="AX34" s="171"/>
      <c r="AY34" s="171"/>
      <c r="AZ34" s="171"/>
      <c r="BA34" s="171"/>
      <c r="BB34" s="171"/>
      <c r="BC34" s="171"/>
      <c r="BD34" s="171"/>
      <c r="BE34" s="171">
        <v>2</v>
      </c>
      <c r="BF34" s="174">
        <f t="shared" ref="BF34:BF40" si="25">E34-F34</f>
        <v>50</v>
      </c>
      <c r="BG34" s="171"/>
      <c r="BH34" s="186">
        <f>BG34/E34</f>
        <v>0</v>
      </c>
      <c r="BI34" s="253"/>
      <c r="BJ34" s="171"/>
      <c r="BK34" s="253"/>
      <c r="BL34" s="247">
        <v>35</v>
      </c>
      <c r="BM34" s="171"/>
      <c r="BN34" s="254" t="s">
        <v>116</v>
      </c>
      <c r="BO34" s="174"/>
      <c r="BP34" s="180" t="s">
        <v>117</v>
      </c>
      <c r="BQ34" s="174"/>
      <c r="BR34" s="189"/>
      <c r="BS34" s="180"/>
      <c r="BT34" s="170"/>
      <c r="BU34" s="192">
        <f t="shared" si="24"/>
        <v>50</v>
      </c>
      <c r="CJ34" s="56">
        <f t="shared" si="3"/>
        <v>50</v>
      </c>
      <c r="CK34" s="56">
        <f t="shared" si="4"/>
        <v>0</v>
      </c>
    </row>
    <row r="35" spans="1:89" s="46" customFormat="1" ht="21" customHeight="1" x14ac:dyDescent="0.3">
      <c r="A35" s="255"/>
      <c r="B35" s="256" t="s">
        <v>118</v>
      </c>
      <c r="C35" s="256"/>
      <c r="D35" s="427">
        <v>65.44</v>
      </c>
      <c r="E35" s="257">
        <f t="shared" ref="E35:BE35" si="26">SUM(E36:E41,E42,E43:E48,E49:E49,E50:E52)</f>
        <v>65.44</v>
      </c>
      <c r="F35" s="257">
        <f t="shared" si="26"/>
        <v>12.979999999999999</v>
      </c>
      <c r="G35" s="257">
        <f t="shared" si="26"/>
        <v>12.95</v>
      </c>
      <c r="H35" s="257">
        <f t="shared" si="26"/>
        <v>0.03</v>
      </c>
      <c r="I35" s="257">
        <f t="shared" si="26"/>
        <v>11.86</v>
      </c>
      <c r="J35" s="257">
        <f t="shared" si="26"/>
        <v>14.410000000000002</v>
      </c>
      <c r="K35" s="257">
        <f t="shared" si="26"/>
        <v>0</v>
      </c>
      <c r="L35" s="257">
        <f t="shared" si="26"/>
        <v>0</v>
      </c>
      <c r="M35" s="257">
        <f t="shared" si="26"/>
        <v>16.309999999999999</v>
      </c>
      <c r="N35" s="257">
        <f t="shared" si="26"/>
        <v>0</v>
      </c>
      <c r="O35" s="257">
        <f t="shared" si="26"/>
        <v>0</v>
      </c>
      <c r="P35" s="257">
        <f t="shared" si="26"/>
        <v>0</v>
      </c>
      <c r="Q35" s="257">
        <f t="shared" si="26"/>
        <v>0.65</v>
      </c>
      <c r="R35" s="257">
        <f t="shared" si="26"/>
        <v>0</v>
      </c>
      <c r="S35" s="257">
        <f t="shared" si="26"/>
        <v>0</v>
      </c>
      <c r="T35" s="257">
        <f t="shared" si="26"/>
        <v>0</v>
      </c>
      <c r="U35" s="257">
        <f t="shared" si="26"/>
        <v>0</v>
      </c>
      <c r="V35" s="257">
        <f t="shared" si="26"/>
        <v>0</v>
      </c>
      <c r="W35" s="257">
        <f t="shared" si="26"/>
        <v>0</v>
      </c>
      <c r="X35" s="257">
        <f t="shared" si="26"/>
        <v>0</v>
      </c>
      <c r="Y35" s="203">
        <f t="shared" si="21"/>
        <v>3.52</v>
      </c>
      <c r="Z35" s="257">
        <f t="shared" si="26"/>
        <v>3.36</v>
      </c>
      <c r="AA35" s="257">
        <f t="shared" si="26"/>
        <v>0.16</v>
      </c>
      <c r="AB35" s="257">
        <f t="shared" si="26"/>
        <v>0</v>
      </c>
      <c r="AC35" s="257">
        <f t="shared" si="26"/>
        <v>0</v>
      </c>
      <c r="AD35" s="257">
        <f t="shared" si="26"/>
        <v>0</v>
      </c>
      <c r="AE35" s="257">
        <f t="shared" si="26"/>
        <v>0</v>
      </c>
      <c r="AF35" s="257">
        <f t="shared" si="26"/>
        <v>0</v>
      </c>
      <c r="AG35" s="257">
        <f t="shared" si="26"/>
        <v>0</v>
      </c>
      <c r="AH35" s="257">
        <f t="shared" si="26"/>
        <v>0</v>
      </c>
      <c r="AI35" s="257">
        <f t="shared" si="26"/>
        <v>2.02</v>
      </c>
      <c r="AJ35" s="257">
        <f t="shared" si="26"/>
        <v>1.46</v>
      </c>
      <c r="AK35" s="257">
        <f t="shared" si="26"/>
        <v>0</v>
      </c>
      <c r="AL35" s="171">
        <f t="shared" si="9"/>
        <v>6.0000000000000005E-2</v>
      </c>
      <c r="AM35" s="257">
        <f t="shared" si="26"/>
        <v>0</v>
      </c>
      <c r="AN35" s="257">
        <f t="shared" si="26"/>
        <v>0.01</v>
      </c>
      <c r="AO35" s="257">
        <f t="shared" si="26"/>
        <v>0</v>
      </c>
      <c r="AP35" s="257">
        <f t="shared" si="26"/>
        <v>0</v>
      </c>
      <c r="AQ35" s="257">
        <f t="shared" si="26"/>
        <v>0.05</v>
      </c>
      <c r="AR35" s="257">
        <f t="shared" si="26"/>
        <v>0</v>
      </c>
      <c r="AS35" s="257">
        <f t="shared" si="26"/>
        <v>0</v>
      </c>
      <c r="AT35" s="257">
        <f t="shared" si="26"/>
        <v>0</v>
      </c>
      <c r="AU35" s="257">
        <f t="shared" si="26"/>
        <v>0</v>
      </c>
      <c r="AV35" s="257">
        <f t="shared" si="26"/>
        <v>0</v>
      </c>
      <c r="AW35" s="257">
        <f t="shared" si="26"/>
        <v>0.38</v>
      </c>
      <c r="AX35" s="257">
        <f t="shared" si="26"/>
        <v>0</v>
      </c>
      <c r="AY35" s="257">
        <f t="shared" si="26"/>
        <v>0</v>
      </c>
      <c r="AZ35" s="257">
        <f t="shared" si="26"/>
        <v>0</v>
      </c>
      <c r="BA35" s="257">
        <f t="shared" si="26"/>
        <v>0</v>
      </c>
      <c r="BB35" s="257">
        <f t="shared" si="26"/>
        <v>0.33999999999999997</v>
      </c>
      <c r="BC35" s="257">
        <f t="shared" si="26"/>
        <v>0</v>
      </c>
      <c r="BD35" s="257">
        <f t="shared" si="26"/>
        <v>0</v>
      </c>
      <c r="BE35" s="257">
        <f t="shared" si="26"/>
        <v>1.4500000000000002</v>
      </c>
      <c r="BF35" s="185">
        <f t="shared" si="25"/>
        <v>52.46</v>
      </c>
      <c r="BG35" s="257" t="e">
        <f>SUM(BG36:BG38,BG41,BG42,BG43:BG48,#REF!,#REF!,BG51,#REF!,#REF!)</f>
        <v>#REF!</v>
      </c>
      <c r="BH35" s="186" t="e">
        <f>BG35/E35</f>
        <v>#REF!</v>
      </c>
      <c r="BI35" s="258"/>
      <c r="BJ35" s="203"/>
      <c r="BK35" s="258"/>
      <c r="BL35" s="257" t="e">
        <f>SUM(BL36:BL38,BL41,BL42,BL43:BL48,#REF!,#REF!,BL51,#REF!,#REF!)</f>
        <v>#REF!</v>
      </c>
      <c r="BM35" s="257" t="e">
        <f>SUM(BM36:BM38,BM41,BM42,BM43:BM48,#REF!,#REF!,BM51,#REF!,#REF!)</f>
        <v>#REF!</v>
      </c>
      <c r="BN35" s="188"/>
      <c r="BO35" s="185"/>
      <c r="BP35" s="185"/>
      <c r="BQ35" s="185"/>
      <c r="BR35" s="189"/>
      <c r="BS35" s="190"/>
      <c r="BT35" s="229"/>
      <c r="BU35" s="192">
        <f t="shared" si="24"/>
        <v>65.44</v>
      </c>
      <c r="CJ35" s="56">
        <f t="shared" si="3"/>
        <v>65.440000000000012</v>
      </c>
      <c r="CK35" s="56">
        <f t="shared" si="4"/>
        <v>0</v>
      </c>
    </row>
    <row r="36" spans="1:89" s="48" customFormat="1" ht="409.15" customHeight="1" x14ac:dyDescent="0.3">
      <c r="A36" s="448">
        <v>5</v>
      </c>
      <c r="B36" s="442" t="s">
        <v>585</v>
      </c>
      <c r="C36" s="442" t="s">
        <v>78</v>
      </c>
      <c r="D36" s="446">
        <v>2.1800000000000006</v>
      </c>
      <c r="E36" s="444">
        <f t="shared" ref="E36:E50" si="27">SUM(G36:X36,Z36:AK36,AM36:BE36)</f>
        <v>2.1800000000000006</v>
      </c>
      <c r="F36" s="442">
        <f>SUM(G36:H36)</f>
        <v>0</v>
      </c>
      <c r="G36" s="440"/>
      <c r="H36" s="440"/>
      <c r="I36" s="450">
        <v>0.16</v>
      </c>
      <c r="J36" s="440"/>
      <c r="K36" s="218"/>
      <c r="L36" s="218"/>
      <c r="M36" s="440"/>
      <c r="N36" s="440"/>
      <c r="O36" s="218"/>
      <c r="P36" s="218"/>
      <c r="Q36" s="440">
        <v>0.65</v>
      </c>
      <c r="R36" s="218"/>
      <c r="S36" s="218"/>
      <c r="T36" s="218"/>
      <c r="U36" s="218"/>
      <c r="V36" s="440"/>
      <c r="W36" s="440"/>
      <c r="X36" s="218"/>
      <c r="Y36" s="442">
        <f t="shared" si="21"/>
        <v>0.91</v>
      </c>
      <c r="Z36" s="440">
        <v>0.91</v>
      </c>
      <c r="AA36" s="440"/>
      <c r="AB36" s="440"/>
      <c r="AC36" s="218"/>
      <c r="AD36" s="440"/>
      <c r="AE36" s="218"/>
      <c r="AF36" s="440"/>
      <c r="AG36" s="218"/>
      <c r="AH36" s="218"/>
      <c r="AI36" s="440"/>
      <c r="AJ36" s="440"/>
      <c r="AK36" s="440"/>
      <c r="AL36" s="442">
        <f t="shared" si="9"/>
        <v>0.01</v>
      </c>
      <c r="AM36" s="218"/>
      <c r="AN36" s="440">
        <v>0.01</v>
      </c>
      <c r="AO36" s="218"/>
      <c r="AP36" s="218"/>
      <c r="AQ36" s="440"/>
      <c r="AR36" s="218"/>
      <c r="AS36" s="218"/>
      <c r="AT36" s="218"/>
      <c r="AU36" s="218"/>
      <c r="AV36" s="440"/>
      <c r="AW36" s="440">
        <v>0.08</v>
      </c>
      <c r="AX36" s="218"/>
      <c r="AY36" s="218"/>
      <c r="AZ36" s="440"/>
      <c r="BA36" s="440"/>
      <c r="BB36" s="440">
        <v>0.19</v>
      </c>
      <c r="BC36" s="218"/>
      <c r="BD36" s="218"/>
      <c r="BE36" s="440">
        <v>0.18</v>
      </c>
      <c r="BF36" s="442">
        <f t="shared" si="25"/>
        <v>2.1800000000000006</v>
      </c>
      <c r="BG36" s="218"/>
      <c r="BH36" s="186">
        <f>BG36/E36</f>
        <v>0</v>
      </c>
      <c r="BI36" s="260"/>
      <c r="BJ36" s="218"/>
      <c r="BK36" s="260"/>
      <c r="BL36" s="218">
        <v>2.1800000000000002</v>
      </c>
      <c r="BM36" s="218"/>
      <c r="BN36" s="452" t="s">
        <v>580</v>
      </c>
      <c r="BO36" s="205"/>
      <c r="BP36" s="438" t="s">
        <v>119</v>
      </c>
      <c r="BQ36" s="262"/>
      <c r="BR36" s="215"/>
      <c r="BS36" s="438"/>
      <c r="BT36" s="170"/>
      <c r="BU36" s="192">
        <f t="shared" si="24"/>
        <v>2.1800000000000006</v>
      </c>
      <c r="CJ36" s="56">
        <f t="shared" si="3"/>
        <v>2.1800000000000006</v>
      </c>
      <c r="CK36" s="56">
        <f t="shared" si="4"/>
        <v>0</v>
      </c>
    </row>
    <row r="37" spans="1:89" s="48" customFormat="1" ht="37.15" customHeight="1" x14ac:dyDescent="0.3">
      <c r="A37" s="449"/>
      <c r="B37" s="443"/>
      <c r="C37" s="443"/>
      <c r="D37" s="447"/>
      <c r="E37" s="445"/>
      <c r="F37" s="443"/>
      <c r="G37" s="441"/>
      <c r="H37" s="441"/>
      <c r="I37" s="451"/>
      <c r="J37" s="441"/>
      <c r="K37" s="218"/>
      <c r="L37" s="218"/>
      <c r="M37" s="441"/>
      <c r="N37" s="441"/>
      <c r="O37" s="218"/>
      <c r="P37" s="218"/>
      <c r="Q37" s="441"/>
      <c r="R37" s="218"/>
      <c r="S37" s="218"/>
      <c r="T37" s="218"/>
      <c r="U37" s="218"/>
      <c r="V37" s="441"/>
      <c r="W37" s="441"/>
      <c r="X37" s="218"/>
      <c r="Y37" s="443"/>
      <c r="Z37" s="441"/>
      <c r="AA37" s="441"/>
      <c r="AB37" s="441"/>
      <c r="AC37" s="218"/>
      <c r="AD37" s="441"/>
      <c r="AE37" s="218"/>
      <c r="AF37" s="441"/>
      <c r="AG37" s="218"/>
      <c r="AH37" s="218"/>
      <c r="AI37" s="441"/>
      <c r="AJ37" s="441"/>
      <c r="AK37" s="441"/>
      <c r="AL37" s="443"/>
      <c r="AM37" s="218"/>
      <c r="AN37" s="441"/>
      <c r="AO37" s="218"/>
      <c r="AP37" s="218"/>
      <c r="AQ37" s="441"/>
      <c r="AR37" s="218"/>
      <c r="AS37" s="218"/>
      <c r="AT37" s="218"/>
      <c r="AU37" s="218"/>
      <c r="AV37" s="441"/>
      <c r="AW37" s="441"/>
      <c r="AX37" s="218"/>
      <c r="AY37" s="218"/>
      <c r="AZ37" s="441"/>
      <c r="BA37" s="441"/>
      <c r="BB37" s="441"/>
      <c r="BC37" s="218"/>
      <c r="BD37" s="218"/>
      <c r="BE37" s="441"/>
      <c r="BF37" s="443"/>
      <c r="BG37" s="218"/>
      <c r="BH37" s="186"/>
      <c r="BI37" s="260"/>
      <c r="BJ37" s="218"/>
      <c r="BK37" s="260"/>
      <c r="BL37" s="218"/>
      <c r="BM37" s="218"/>
      <c r="BN37" s="453"/>
      <c r="BO37" s="205"/>
      <c r="BP37" s="439"/>
      <c r="BQ37" s="262"/>
      <c r="BR37" s="215"/>
      <c r="BS37" s="439"/>
      <c r="BT37" s="170"/>
      <c r="BU37" s="192"/>
      <c r="CJ37" s="56">
        <f t="shared" si="3"/>
        <v>0</v>
      </c>
      <c r="CK37" s="56">
        <f t="shared" si="4"/>
        <v>0</v>
      </c>
    </row>
    <row r="38" spans="1:89" s="50" customFormat="1" ht="193.5" customHeight="1" x14ac:dyDescent="0.3">
      <c r="A38" s="246">
        <v>6</v>
      </c>
      <c r="B38" s="259" t="s">
        <v>586</v>
      </c>
      <c r="C38" s="174" t="s">
        <v>78</v>
      </c>
      <c r="D38" s="420">
        <v>1.1499999999999999</v>
      </c>
      <c r="E38" s="257">
        <f t="shared" si="27"/>
        <v>1.1499999999999999</v>
      </c>
      <c r="F38" s="174">
        <f>SUM(G38:H38)</f>
        <v>0</v>
      </c>
      <c r="G38" s="218"/>
      <c r="H38" s="218"/>
      <c r="I38" s="205">
        <v>0.5</v>
      </c>
      <c r="J38" s="218">
        <v>0.2</v>
      </c>
      <c r="K38" s="218"/>
      <c r="L38" s="218"/>
      <c r="M38" s="218">
        <v>0.2</v>
      </c>
      <c r="N38" s="218"/>
      <c r="O38" s="218"/>
      <c r="P38" s="218"/>
      <c r="Q38" s="218"/>
      <c r="R38" s="218"/>
      <c r="S38" s="218"/>
      <c r="T38" s="218"/>
      <c r="U38" s="218"/>
      <c r="V38" s="218"/>
      <c r="W38" s="218"/>
      <c r="X38" s="218"/>
      <c r="Y38" s="247">
        <f t="shared" si="21"/>
        <v>0.25</v>
      </c>
      <c r="Z38" s="218">
        <v>0.25</v>
      </c>
      <c r="AA38" s="218"/>
      <c r="AB38" s="218"/>
      <c r="AC38" s="218"/>
      <c r="AD38" s="218"/>
      <c r="AE38" s="218"/>
      <c r="AF38" s="218"/>
      <c r="AG38" s="218"/>
      <c r="AH38" s="218"/>
      <c r="AI38" s="218"/>
      <c r="AJ38" s="218"/>
      <c r="AK38" s="218"/>
      <c r="AL38" s="171">
        <f t="shared" si="9"/>
        <v>0</v>
      </c>
      <c r="AM38" s="218"/>
      <c r="AN38" s="218"/>
      <c r="AO38" s="218"/>
      <c r="AP38" s="218"/>
      <c r="AQ38" s="218"/>
      <c r="AR38" s="218"/>
      <c r="AS38" s="218"/>
      <c r="AT38" s="218"/>
      <c r="AU38" s="218"/>
      <c r="AV38" s="218"/>
      <c r="AW38" s="218"/>
      <c r="AX38" s="218"/>
      <c r="AY38" s="218"/>
      <c r="AZ38" s="218"/>
      <c r="BA38" s="218"/>
      <c r="BB38" s="218"/>
      <c r="BC38" s="218"/>
      <c r="BD38" s="218"/>
      <c r="BE38" s="218"/>
      <c r="BF38" s="174">
        <f t="shared" si="25"/>
        <v>1.1499999999999999</v>
      </c>
      <c r="BG38" s="218"/>
      <c r="BH38" s="186">
        <f>BG38/E38</f>
        <v>0</v>
      </c>
      <c r="BI38" s="260"/>
      <c r="BJ38" s="218"/>
      <c r="BK38" s="260"/>
      <c r="BL38" s="218">
        <v>1.1499999999999999</v>
      </c>
      <c r="BM38" s="218"/>
      <c r="BN38" s="263" t="s">
        <v>120</v>
      </c>
      <c r="BO38" s="205"/>
      <c r="BP38" s="180" t="s">
        <v>80</v>
      </c>
      <c r="BQ38" s="262"/>
      <c r="BR38" s="215">
        <v>2020</v>
      </c>
      <c r="BS38" s="180" t="s">
        <v>121</v>
      </c>
      <c r="BT38" s="264"/>
      <c r="BU38" s="192">
        <f t="shared" si="24"/>
        <v>1.1499999999999999</v>
      </c>
      <c r="CJ38" s="56">
        <f t="shared" si="3"/>
        <v>1.1499999999999999</v>
      </c>
      <c r="CK38" s="56">
        <f t="shared" si="4"/>
        <v>0</v>
      </c>
    </row>
    <row r="39" spans="1:89" ht="134.25" customHeight="1" x14ac:dyDescent="0.3">
      <c r="A39" s="246">
        <v>7</v>
      </c>
      <c r="B39" s="202" t="s">
        <v>122</v>
      </c>
      <c r="C39" s="265" t="s">
        <v>123</v>
      </c>
      <c r="D39" s="291">
        <v>4.32</v>
      </c>
      <c r="E39" s="172">
        <f t="shared" si="27"/>
        <v>4.32</v>
      </c>
      <c r="F39" s="174">
        <f>SUM(G39:H39)</f>
        <v>0.8</v>
      </c>
      <c r="G39" s="174">
        <v>0.8</v>
      </c>
      <c r="H39" s="174"/>
      <c r="I39" s="247">
        <v>1</v>
      </c>
      <c r="J39" s="247">
        <v>2.3199999999999998</v>
      </c>
      <c r="K39" s="247"/>
      <c r="L39" s="247"/>
      <c r="M39" s="174"/>
      <c r="N39" s="174"/>
      <c r="O39" s="174"/>
      <c r="P39" s="174"/>
      <c r="Q39" s="174"/>
      <c r="R39" s="174"/>
      <c r="S39" s="174"/>
      <c r="T39" s="174"/>
      <c r="U39" s="174"/>
      <c r="V39" s="174"/>
      <c r="W39" s="174"/>
      <c r="X39" s="174"/>
      <c r="Y39" s="203">
        <f t="shared" si="21"/>
        <v>0</v>
      </c>
      <c r="Z39" s="174"/>
      <c r="AA39" s="174"/>
      <c r="AB39" s="174"/>
      <c r="AC39" s="174"/>
      <c r="AD39" s="174"/>
      <c r="AE39" s="174"/>
      <c r="AF39" s="174"/>
      <c r="AG39" s="174"/>
      <c r="AH39" s="174"/>
      <c r="AI39" s="174"/>
      <c r="AJ39" s="174">
        <v>0.2</v>
      </c>
      <c r="AK39" s="174"/>
      <c r="AL39" s="171">
        <f t="shared" si="9"/>
        <v>0</v>
      </c>
      <c r="AM39" s="174"/>
      <c r="AN39" s="174"/>
      <c r="AO39" s="174"/>
      <c r="AP39" s="174"/>
      <c r="AQ39" s="174"/>
      <c r="AR39" s="174"/>
      <c r="AS39" s="174"/>
      <c r="AT39" s="174"/>
      <c r="AU39" s="174"/>
      <c r="AV39" s="174"/>
      <c r="AW39" s="174"/>
      <c r="AX39" s="174"/>
      <c r="AY39" s="174"/>
      <c r="AZ39" s="174"/>
      <c r="BA39" s="174"/>
      <c r="BB39" s="174"/>
      <c r="BC39" s="174"/>
      <c r="BD39" s="174"/>
      <c r="BE39" s="174"/>
      <c r="BF39" s="174">
        <f t="shared" si="25"/>
        <v>3.5200000000000005</v>
      </c>
      <c r="BG39" s="174"/>
      <c r="BH39" s="177"/>
      <c r="BI39" s="174"/>
      <c r="BJ39" s="174"/>
      <c r="BK39" s="174"/>
      <c r="BL39" s="174"/>
      <c r="BM39" s="174"/>
      <c r="BN39" s="204" t="s">
        <v>79</v>
      </c>
      <c r="BO39" s="174"/>
      <c r="BP39" s="180" t="s">
        <v>80</v>
      </c>
      <c r="BQ39" s="174"/>
      <c r="BR39" s="215">
        <v>2021</v>
      </c>
      <c r="BS39" s="266"/>
      <c r="BT39" s="267"/>
      <c r="BU39" s="268" t="s">
        <v>80</v>
      </c>
      <c r="BV39" s="52"/>
      <c r="BW39" s="53"/>
      <c r="BX39" s="54"/>
      <c r="BY39" s="55"/>
      <c r="CA39" s="56"/>
      <c r="CJ39" s="56">
        <f t="shared" si="3"/>
        <v>4.32</v>
      </c>
      <c r="CK39" s="56">
        <f t="shared" si="4"/>
        <v>0</v>
      </c>
    </row>
    <row r="40" spans="1:89" s="63" customFormat="1" ht="170.25" customHeight="1" x14ac:dyDescent="0.25">
      <c r="A40" s="246">
        <v>8</v>
      </c>
      <c r="B40" s="202" t="s">
        <v>124</v>
      </c>
      <c r="C40" s="174" t="s">
        <v>78</v>
      </c>
      <c r="D40" s="420">
        <v>0.13</v>
      </c>
      <c r="E40" s="172">
        <f t="shared" si="27"/>
        <v>0.13</v>
      </c>
      <c r="F40" s="174"/>
      <c r="G40" s="205"/>
      <c r="H40" s="269"/>
      <c r="I40" s="270"/>
      <c r="J40" s="271">
        <v>7.0000000000000007E-2</v>
      </c>
      <c r="K40" s="271"/>
      <c r="L40" s="271"/>
      <c r="M40" s="269"/>
      <c r="N40" s="269"/>
      <c r="O40" s="269"/>
      <c r="P40" s="269"/>
      <c r="Q40" s="269"/>
      <c r="R40" s="269"/>
      <c r="S40" s="269"/>
      <c r="T40" s="269"/>
      <c r="U40" s="269"/>
      <c r="V40" s="269"/>
      <c r="W40" s="269"/>
      <c r="X40" s="269"/>
      <c r="Y40" s="203">
        <f t="shared" si="21"/>
        <v>0</v>
      </c>
      <c r="Z40" s="269"/>
      <c r="AA40" s="269"/>
      <c r="AB40" s="269"/>
      <c r="AC40" s="269"/>
      <c r="AD40" s="269"/>
      <c r="AE40" s="269"/>
      <c r="AF40" s="269"/>
      <c r="AG40" s="269"/>
      <c r="AH40" s="269"/>
      <c r="AI40" s="269"/>
      <c r="AJ40" s="269">
        <v>0.06</v>
      </c>
      <c r="AK40" s="269"/>
      <c r="AL40" s="171">
        <f t="shared" si="9"/>
        <v>0</v>
      </c>
      <c r="AM40" s="269"/>
      <c r="AN40" s="269"/>
      <c r="AO40" s="269"/>
      <c r="AP40" s="269"/>
      <c r="AQ40" s="269"/>
      <c r="AR40" s="269"/>
      <c r="AS40" s="269"/>
      <c r="AT40" s="269"/>
      <c r="AU40" s="269"/>
      <c r="AV40" s="269"/>
      <c r="AW40" s="269"/>
      <c r="AX40" s="269"/>
      <c r="AY40" s="269"/>
      <c r="AZ40" s="269"/>
      <c r="BA40" s="269"/>
      <c r="BB40" s="269"/>
      <c r="BC40" s="269"/>
      <c r="BD40" s="269"/>
      <c r="BE40" s="269"/>
      <c r="BF40" s="174">
        <f t="shared" si="25"/>
        <v>0.13</v>
      </c>
      <c r="BG40" s="174"/>
      <c r="BH40" s="177"/>
      <c r="BI40" s="174"/>
      <c r="BJ40" s="174"/>
      <c r="BK40" s="174"/>
      <c r="BL40" s="174"/>
      <c r="BM40" s="174"/>
      <c r="BN40" s="272" t="s">
        <v>125</v>
      </c>
      <c r="BO40" s="174"/>
      <c r="BP40" s="180" t="s">
        <v>80</v>
      </c>
      <c r="BQ40" s="174"/>
      <c r="BR40" s="215">
        <v>2021</v>
      </c>
      <c r="BS40" s="266"/>
      <c r="BT40" s="273" t="s">
        <v>126</v>
      </c>
      <c r="BU40" s="274"/>
      <c r="BV40" s="60"/>
      <c r="BW40" s="61"/>
      <c r="BX40" s="62"/>
      <c r="CA40" s="64"/>
      <c r="CJ40" s="56">
        <f t="shared" si="3"/>
        <v>0.13</v>
      </c>
      <c r="CK40" s="56">
        <f t="shared" si="4"/>
        <v>0</v>
      </c>
    </row>
    <row r="41" spans="1:89" s="50" customFormat="1" ht="112.15" customHeight="1" x14ac:dyDescent="0.3">
      <c r="A41" s="246">
        <v>9</v>
      </c>
      <c r="B41" s="259" t="s">
        <v>127</v>
      </c>
      <c r="C41" s="174" t="s">
        <v>128</v>
      </c>
      <c r="D41" s="420">
        <v>0.52</v>
      </c>
      <c r="E41" s="172">
        <f t="shared" si="27"/>
        <v>0.52</v>
      </c>
      <c r="F41" s="174">
        <v>0.1</v>
      </c>
      <c r="G41" s="218">
        <v>0.1</v>
      </c>
      <c r="H41" s="218"/>
      <c r="I41" s="205">
        <v>0.1</v>
      </c>
      <c r="J41" s="218">
        <v>0.05</v>
      </c>
      <c r="K41" s="218"/>
      <c r="L41" s="218"/>
      <c r="M41" s="218"/>
      <c r="N41" s="218"/>
      <c r="O41" s="218"/>
      <c r="P41" s="218"/>
      <c r="Q41" s="218"/>
      <c r="R41" s="218"/>
      <c r="S41" s="218"/>
      <c r="T41" s="218"/>
      <c r="U41" s="218"/>
      <c r="V41" s="218"/>
      <c r="W41" s="218"/>
      <c r="X41" s="218"/>
      <c r="Y41" s="247">
        <f t="shared" si="21"/>
        <v>0.1</v>
      </c>
      <c r="Z41" s="218">
        <v>0.1</v>
      </c>
      <c r="AA41" s="218"/>
      <c r="AB41" s="218"/>
      <c r="AC41" s="218"/>
      <c r="AD41" s="218"/>
      <c r="AE41" s="218"/>
      <c r="AF41" s="218"/>
      <c r="AG41" s="218"/>
      <c r="AH41" s="218"/>
      <c r="AI41" s="218">
        <v>0.02</v>
      </c>
      <c r="AJ41" s="218"/>
      <c r="AK41" s="218"/>
      <c r="AL41" s="171">
        <f t="shared" si="9"/>
        <v>0</v>
      </c>
      <c r="AM41" s="218"/>
      <c r="AN41" s="218"/>
      <c r="AO41" s="218"/>
      <c r="AP41" s="218"/>
      <c r="AQ41" s="218"/>
      <c r="AR41" s="218"/>
      <c r="AS41" s="218"/>
      <c r="AT41" s="218"/>
      <c r="AU41" s="218"/>
      <c r="AV41" s="218"/>
      <c r="AW41" s="218"/>
      <c r="AX41" s="218"/>
      <c r="AY41" s="218"/>
      <c r="AZ41" s="218"/>
      <c r="BA41" s="218"/>
      <c r="BB41" s="218">
        <v>0.15</v>
      </c>
      <c r="BC41" s="218"/>
      <c r="BD41" s="218"/>
      <c r="BE41" s="218"/>
      <c r="BF41" s="174">
        <v>0.42000000000000004</v>
      </c>
      <c r="BG41" s="218"/>
      <c r="BH41" s="186">
        <f>BG41/E41</f>
        <v>0</v>
      </c>
      <c r="BI41" s="260"/>
      <c r="BJ41" s="218"/>
      <c r="BK41" s="260"/>
      <c r="BL41" s="218">
        <v>0.52</v>
      </c>
      <c r="BM41" s="218"/>
      <c r="BN41" s="204" t="s">
        <v>129</v>
      </c>
      <c r="BO41" s="205"/>
      <c r="BP41" s="220" t="str">
        <f>BP38</f>
        <v>Ban Quản lý Dự án - Quỹ đất</v>
      </c>
      <c r="BQ41" s="262"/>
      <c r="BR41" s="215">
        <v>2020</v>
      </c>
      <c r="BS41" s="180" t="s">
        <v>121</v>
      </c>
      <c r="BT41" s="264"/>
      <c r="BU41" s="192">
        <f>SUM(G41:X41,Z41:AK41,AM41:BE41)</f>
        <v>0.52</v>
      </c>
      <c r="CJ41" s="56">
        <f t="shared" si="3"/>
        <v>0.52</v>
      </c>
      <c r="CK41" s="56">
        <f t="shared" si="4"/>
        <v>0</v>
      </c>
    </row>
    <row r="42" spans="1:89" s="48" customFormat="1" ht="151.5" customHeight="1" x14ac:dyDescent="0.3">
      <c r="A42" s="246">
        <v>10</v>
      </c>
      <c r="B42" s="317" t="s">
        <v>587</v>
      </c>
      <c r="C42" s="174" t="s">
        <v>130</v>
      </c>
      <c r="D42" s="420">
        <v>35.6</v>
      </c>
      <c r="E42" s="172">
        <f t="shared" si="27"/>
        <v>35.6</v>
      </c>
      <c r="F42" s="174">
        <v>5.6</v>
      </c>
      <c r="G42" s="174">
        <v>5.6</v>
      </c>
      <c r="H42" s="174"/>
      <c r="I42" s="247">
        <v>7.5</v>
      </c>
      <c r="J42" s="247">
        <v>8.3000000000000007</v>
      </c>
      <c r="K42" s="247"/>
      <c r="L42" s="247"/>
      <c r="M42" s="174">
        <v>11.5</v>
      </c>
      <c r="N42" s="174"/>
      <c r="O42" s="174"/>
      <c r="P42" s="174"/>
      <c r="Q42" s="174"/>
      <c r="R42" s="174"/>
      <c r="S42" s="174"/>
      <c r="T42" s="174"/>
      <c r="U42" s="174"/>
      <c r="V42" s="174"/>
      <c r="W42" s="174"/>
      <c r="X42" s="174"/>
      <c r="Y42" s="247">
        <f t="shared" si="21"/>
        <v>1.2</v>
      </c>
      <c r="Z42" s="174">
        <v>1.2</v>
      </c>
      <c r="AA42" s="174"/>
      <c r="AB42" s="174"/>
      <c r="AC42" s="174"/>
      <c r="AD42" s="174"/>
      <c r="AE42" s="174"/>
      <c r="AF42" s="174"/>
      <c r="AG42" s="174"/>
      <c r="AH42" s="174"/>
      <c r="AI42" s="174">
        <v>1.2</v>
      </c>
      <c r="AJ42" s="174">
        <v>0.3</v>
      </c>
      <c r="AK42" s="174"/>
      <c r="AL42" s="171">
        <f t="shared" si="9"/>
        <v>0</v>
      </c>
      <c r="AM42" s="174"/>
      <c r="AN42" s="174"/>
      <c r="AO42" s="174"/>
      <c r="AP42" s="174"/>
      <c r="AQ42" s="174"/>
      <c r="AR42" s="174"/>
      <c r="AS42" s="174"/>
      <c r="AT42" s="174"/>
      <c r="AU42" s="174"/>
      <c r="AV42" s="174"/>
      <c r="AW42" s="174"/>
      <c r="AX42" s="174"/>
      <c r="AY42" s="174"/>
      <c r="AZ42" s="174"/>
      <c r="BA42" s="174"/>
      <c r="BB42" s="174"/>
      <c r="BC42" s="174"/>
      <c r="BD42" s="174"/>
      <c r="BE42" s="174"/>
      <c r="BF42" s="174">
        <v>30</v>
      </c>
      <c r="BG42" s="205"/>
      <c r="BH42" s="186">
        <f>BG42/E42</f>
        <v>0</v>
      </c>
      <c r="BI42" s="275"/>
      <c r="BJ42" s="205"/>
      <c r="BK42" s="275"/>
      <c r="BL42" s="247">
        <v>35.6</v>
      </c>
      <c r="BM42" s="205"/>
      <c r="BN42" s="204" t="s">
        <v>131</v>
      </c>
      <c r="BO42" s="205" t="s">
        <v>132</v>
      </c>
      <c r="BP42" s="276" t="s">
        <v>80</v>
      </c>
      <c r="BQ42" s="276"/>
      <c r="BR42" s="189">
        <v>2019</v>
      </c>
      <c r="BS42" s="180" t="s">
        <v>133</v>
      </c>
      <c r="BT42" s="170"/>
      <c r="BU42" s="192">
        <f>SUM(G42:X42,Z42:AK42,AM42:BE42)</f>
        <v>35.6</v>
      </c>
      <c r="CJ42" s="56">
        <f t="shared" si="3"/>
        <v>35.6</v>
      </c>
      <c r="CK42" s="56">
        <f t="shared" si="4"/>
        <v>0</v>
      </c>
    </row>
    <row r="43" spans="1:89" s="48" customFormat="1" ht="155.44999999999999" customHeight="1" x14ac:dyDescent="0.3">
      <c r="A43" s="246">
        <v>11</v>
      </c>
      <c r="B43" s="259" t="s">
        <v>134</v>
      </c>
      <c r="C43" s="174" t="s">
        <v>135</v>
      </c>
      <c r="D43" s="420">
        <v>0.4</v>
      </c>
      <c r="E43" s="172">
        <f t="shared" si="27"/>
        <v>0.4</v>
      </c>
      <c r="F43" s="174">
        <f t="shared" ref="F43:F52" si="28">SUM(G43:H43)</f>
        <v>0</v>
      </c>
      <c r="G43" s="205"/>
      <c r="H43" s="205"/>
      <c r="I43" s="277">
        <v>0.02</v>
      </c>
      <c r="J43" s="277"/>
      <c r="K43" s="277"/>
      <c r="L43" s="277"/>
      <c r="M43" s="205"/>
      <c r="N43" s="205"/>
      <c r="O43" s="205"/>
      <c r="P43" s="205"/>
      <c r="Q43" s="205"/>
      <c r="R43" s="205"/>
      <c r="S43" s="205"/>
      <c r="T43" s="205"/>
      <c r="U43" s="205"/>
      <c r="V43" s="205"/>
      <c r="W43" s="205"/>
      <c r="X43" s="205"/>
      <c r="Y43" s="203">
        <f t="shared" si="21"/>
        <v>0</v>
      </c>
      <c r="Z43" s="205"/>
      <c r="AA43" s="205"/>
      <c r="AB43" s="205"/>
      <c r="AC43" s="205"/>
      <c r="AD43" s="205"/>
      <c r="AE43" s="205"/>
      <c r="AF43" s="205"/>
      <c r="AG43" s="205"/>
      <c r="AH43" s="205"/>
      <c r="AI43" s="205">
        <v>0.03</v>
      </c>
      <c r="AJ43" s="205"/>
      <c r="AK43" s="205"/>
      <c r="AL43" s="171">
        <f t="shared" si="9"/>
        <v>0.05</v>
      </c>
      <c r="AM43" s="205"/>
      <c r="AN43" s="205"/>
      <c r="AO43" s="205"/>
      <c r="AP43" s="205"/>
      <c r="AQ43" s="205">
        <v>0.05</v>
      </c>
      <c r="AR43" s="205"/>
      <c r="AS43" s="205"/>
      <c r="AT43" s="205"/>
      <c r="AU43" s="205"/>
      <c r="AV43" s="205"/>
      <c r="AW43" s="205">
        <v>0.3</v>
      </c>
      <c r="AX43" s="205"/>
      <c r="AY43" s="205"/>
      <c r="AZ43" s="205"/>
      <c r="BA43" s="205"/>
      <c r="BB43" s="205"/>
      <c r="BC43" s="205"/>
      <c r="BD43" s="205"/>
      <c r="BE43" s="205"/>
      <c r="BF43" s="174">
        <f t="shared" ref="BF43:BF64" si="29">E43-F43</f>
        <v>0.4</v>
      </c>
      <c r="BG43" s="205"/>
      <c r="BH43" s="186">
        <f>BG43/E43</f>
        <v>0</v>
      </c>
      <c r="BI43" s="275"/>
      <c r="BJ43" s="205"/>
      <c r="BK43" s="275"/>
      <c r="BL43" s="247">
        <v>0.4</v>
      </c>
      <c r="BM43" s="205"/>
      <c r="BN43" s="204" t="s">
        <v>136</v>
      </c>
      <c r="BO43" s="205" t="s">
        <v>132</v>
      </c>
      <c r="BP43" s="276" t="s">
        <v>80</v>
      </c>
      <c r="BQ43" s="276"/>
      <c r="BR43" s="199" t="s">
        <v>137</v>
      </c>
      <c r="BS43" s="180" t="s">
        <v>133</v>
      </c>
      <c r="BT43" s="170"/>
      <c r="BU43" s="192">
        <f>SUM(G43:X43,Z43:AK43,AM43:BE43)</f>
        <v>0.4</v>
      </c>
      <c r="CJ43" s="56">
        <f t="shared" si="3"/>
        <v>0.4</v>
      </c>
      <c r="CK43" s="56">
        <f t="shared" si="4"/>
        <v>0</v>
      </c>
    </row>
    <row r="44" spans="1:89" s="48" customFormat="1" ht="121.5" x14ac:dyDescent="0.3">
      <c r="A44" s="246">
        <v>12</v>
      </c>
      <c r="B44" s="202" t="s">
        <v>138</v>
      </c>
      <c r="C44" s="265" t="s">
        <v>139</v>
      </c>
      <c r="D44" s="291">
        <v>0.05</v>
      </c>
      <c r="E44" s="172">
        <f t="shared" si="27"/>
        <v>0.05</v>
      </c>
      <c r="F44" s="174">
        <f t="shared" si="28"/>
        <v>0</v>
      </c>
      <c r="G44" s="174"/>
      <c r="H44" s="174"/>
      <c r="I44" s="247"/>
      <c r="J44" s="247"/>
      <c r="K44" s="247"/>
      <c r="L44" s="247"/>
      <c r="M44" s="174"/>
      <c r="N44" s="174"/>
      <c r="O44" s="174"/>
      <c r="P44" s="174"/>
      <c r="Q44" s="174"/>
      <c r="R44" s="174"/>
      <c r="S44" s="174"/>
      <c r="T44" s="174"/>
      <c r="U44" s="174"/>
      <c r="V44" s="174"/>
      <c r="W44" s="174"/>
      <c r="X44" s="174"/>
      <c r="Y44" s="203">
        <f t="shared" si="21"/>
        <v>0</v>
      </c>
      <c r="Z44" s="174"/>
      <c r="AA44" s="174"/>
      <c r="AB44" s="174"/>
      <c r="AC44" s="174"/>
      <c r="AD44" s="174"/>
      <c r="AE44" s="174"/>
      <c r="AF44" s="174"/>
      <c r="AG44" s="174"/>
      <c r="AH44" s="174"/>
      <c r="AI44" s="174"/>
      <c r="AJ44" s="174"/>
      <c r="AK44" s="174"/>
      <c r="AL44" s="171">
        <f t="shared" si="9"/>
        <v>0</v>
      </c>
      <c r="AM44" s="174"/>
      <c r="AN44" s="174"/>
      <c r="AO44" s="174"/>
      <c r="AP44" s="174"/>
      <c r="AQ44" s="174"/>
      <c r="AR44" s="174"/>
      <c r="AS44" s="174"/>
      <c r="AT44" s="174"/>
      <c r="AU44" s="174"/>
      <c r="AV44" s="174"/>
      <c r="AW44" s="174"/>
      <c r="AX44" s="174"/>
      <c r="AY44" s="174"/>
      <c r="AZ44" s="174"/>
      <c r="BA44" s="174"/>
      <c r="BB44" s="174"/>
      <c r="BC44" s="174"/>
      <c r="BD44" s="174"/>
      <c r="BE44" s="174">
        <v>0.05</v>
      </c>
      <c r="BF44" s="174">
        <f t="shared" si="29"/>
        <v>0.05</v>
      </c>
      <c r="BG44" s="205"/>
      <c r="BH44" s="186"/>
      <c r="BI44" s="275"/>
      <c r="BJ44" s="205"/>
      <c r="BK44" s="275"/>
      <c r="BL44" s="247"/>
      <c r="BM44" s="205"/>
      <c r="BN44" s="204" t="s">
        <v>579</v>
      </c>
      <c r="BO44" s="205"/>
      <c r="BP44" s="276" t="s">
        <v>80</v>
      </c>
      <c r="BQ44" s="276"/>
      <c r="BR44" s="199">
        <v>2021</v>
      </c>
      <c r="BS44" s="180"/>
      <c r="BT44" s="170"/>
      <c r="BU44" s="192"/>
      <c r="CJ44" s="56">
        <f t="shared" si="3"/>
        <v>0.05</v>
      </c>
      <c r="CK44" s="56">
        <f t="shared" si="4"/>
        <v>0</v>
      </c>
    </row>
    <row r="45" spans="1:89" s="48" customFormat="1" ht="113.45" customHeight="1" x14ac:dyDescent="0.3">
      <c r="A45" s="246">
        <v>13</v>
      </c>
      <c r="B45" s="259" t="s">
        <v>140</v>
      </c>
      <c r="C45" s="174" t="s">
        <v>87</v>
      </c>
      <c r="D45" s="420">
        <v>1.9000000000000001</v>
      </c>
      <c r="E45" s="172">
        <f t="shared" si="27"/>
        <v>1.9000000000000001</v>
      </c>
      <c r="F45" s="174">
        <f t="shared" si="28"/>
        <v>0.75</v>
      </c>
      <c r="G45" s="174">
        <v>0.75</v>
      </c>
      <c r="H45" s="174"/>
      <c r="I45" s="247">
        <v>0.35</v>
      </c>
      <c r="J45" s="247">
        <v>0.1</v>
      </c>
      <c r="K45" s="247"/>
      <c r="L45" s="247"/>
      <c r="M45" s="174"/>
      <c r="N45" s="174"/>
      <c r="O45" s="174"/>
      <c r="P45" s="174"/>
      <c r="Q45" s="174"/>
      <c r="R45" s="174"/>
      <c r="S45" s="174"/>
      <c r="T45" s="174"/>
      <c r="U45" s="174"/>
      <c r="V45" s="174"/>
      <c r="W45" s="174"/>
      <c r="X45" s="174"/>
      <c r="Y45" s="247">
        <f t="shared" si="21"/>
        <v>0.15</v>
      </c>
      <c r="Z45" s="174"/>
      <c r="AA45" s="174">
        <v>0.15</v>
      </c>
      <c r="AB45" s="174"/>
      <c r="AC45" s="174"/>
      <c r="AD45" s="174"/>
      <c r="AE45" s="174"/>
      <c r="AF45" s="174"/>
      <c r="AG45" s="174"/>
      <c r="AH45" s="174"/>
      <c r="AI45" s="174">
        <v>0.55000000000000004</v>
      </c>
      <c r="AJ45" s="174"/>
      <c r="AK45" s="174"/>
      <c r="AL45" s="171">
        <f t="shared" si="9"/>
        <v>0</v>
      </c>
      <c r="AM45" s="174"/>
      <c r="AN45" s="174"/>
      <c r="AO45" s="174"/>
      <c r="AP45" s="174"/>
      <c r="AQ45" s="174"/>
      <c r="AR45" s="174"/>
      <c r="AS45" s="174"/>
      <c r="AT45" s="174"/>
      <c r="AU45" s="174"/>
      <c r="AV45" s="174"/>
      <c r="AW45" s="174"/>
      <c r="AX45" s="174"/>
      <c r="AY45" s="174"/>
      <c r="AZ45" s="174"/>
      <c r="BA45" s="174"/>
      <c r="BB45" s="174"/>
      <c r="BC45" s="174"/>
      <c r="BD45" s="174"/>
      <c r="BE45" s="174"/>
      <c r="BF45" s="174">
        <f t="shared" si="29"/>
        <v>1.1500000000000001</v>
      </c>
      <c r="BG45" s="174"/>
      <c r="BH45" s="186">
        <f>BG45/E45</f>
        <v>0</v>
      </c>
      <c r="BI45" s="178"/>
      <c r="BJ45" s="174"/>
      <c r="BK45" s="178"/>
      <c r="BL45" s="247">
        <v>1.9</v>
      </c>
      <c r="BM45" s="174"/>
      <c r="BN45" s="204" t="s">
        <v>141</v>
      </c>
      <c r="BO45" s="205" t="s">
        <v>132</v>
      </c>
      <c r="BP45" s="276" t="s">
        <v>80</v>
      </c>
      <c r="BQ45" s="276"/>
      <c r="BR45" s="189" t="s">
        <v>142</v>
      </c>
      <c r="BS45" s="180" t="s">
        <v>133</v>
      </c>
      <c r="BT45" s="278" t="s">
        <v>143</v>
      </c>
      <c r="BU45" s="192">
        <f>SUM(G45:X45,Z45:AK45,AM45:BE45)</f>
        <v>1.9000000000000001</v>
      </c>
      <c r="CJ45" s="56">
        <f t="shared" si="3"/>
        <v>1.9000000000000001</v>
      </c>
      <c r="CK45" s="56">
        <f t="shared" si="4"/>
        <v>0</v>
      </c>
    </row>
    <row r="46" spans="1:89" s="66" customFormat="1" ht="138.75" customHeight="1" x14ac:dyDescent="0.3">
      <c r="A46" s="246">
        <v>14</v>
      </c>
      <c r="B46" s="259" t="s">
        <v>144</v>
      </c>
      <c r="C46" s="174" t="s">
        <v>87</v>
      </c>
      <c r="D46" s="420">
        <v>2.5</v>
      </c>
      <c r="E46" s="172">
        <f>SUM(G46:X46,Z46:AK46,AM46:BE46)</f>
        <v>2.5</v>
      </c>
      <c r="F46" s="174">
        <f>SUM(G46:H46)</f>
        <v>2.5</v>
      </c>
      <c r="G46" s="174">
        <v>2.5</v>
      </c>
      <c r="H46" s="174"/>
      <c r="I46" s="247"/>
      <c r="J46" s="247"/>
      <c r="K46" s="247"/>
      <c r="L46" s="247"/>
      <c r="M46" s="174"/>
      <c r="N46" s="174"/>
      <c r="O46" s="174"/>
      <c r="P46" s="174"/>
      <c r="Q46" s="174"/>
      <c r="R46" s="174"/>
      <c r="S46" s="174"/>
      <c r="T46" s="174"/>
      <c r="U46" s="174"/>
      <c r="V46" s="174"/>
      <c r="W46" s="174"/>
      <c r="X46" s="174"/>
      <c r="Y46" s="257"/>
      <c r="Z46" s="174"/>
      <c r="AA46" s="174"/>
      <c r="AB46" s="174"/>
      <c r="AC46" s="174"/>
      <c r="AD46" s="174"/>
      <c r="AE46" s="174"/>
      <c r="AF46" s="174"/>
      <c r="AG46" s="174"/>
      <c r="AH46" s="174"/>
      <c r="AI46" s="174"/>
      <c r="AJ46" s="174"/>
      <c r="AK46" s="174"/>
      <c r="AL46" s="203"/>
      <c r="AM46" s="174"/>
      <c r="AN46" s="174"/>
      <c r="AO46" s="174"/>
      <c r="AP46" s="174"/>
      <c r="AQ46" s="174"/>
      <c r="AR46" s="174"/>
      <c r="AS46" s="174"/>
      <c r="AT46" s="174"/>
      <c r="AU46" s="174"/>
      <c r="AV46" s="174"/>
      <c r="AW46" s="174"/>
      <c r="AX46" s="174"/>
      <c r="AY46" s="174"/>
      <c r="AZ46" s="174"/>
      <c r="BA46" s="174"/>
      <c r="BB46" s="174"/>
      <c r="BC46" s="174"/>
      <c r="BD46" s="174"/>
      <c r="BE46" s="174"/>
      <c r="BF46" s="174">
        <f>E46-F46</f>
        <v>0</v>
      </c>
      <c r="BG46" s="174"/>
      <c r="BH46" s="186"/>
      <c r="BI46" s="178"/>
      <c r="BJ46" s="174"/>
      <c r="BK46" s="178"/>
      <c r="BL46" s="247"/>
      <c r="BM46" s="174"/>
      <c r="BN46" s="198" t="s">
        <v>145</v>
      </c>
      <c r="BO46" s="209"/>
      <c r="BP46" s="276" t="s">
        <v>146</v>
      </c>
      <c r="BQ46" s="276"/>
      <c r="BR46" s="189">
        <v>2021</v>
      </c>
      <c r="BS46" s="180" t="s">
        <v>121</v>
      </c>
      <c r="BT46" s="279"/>
      <c r="BU46" s="280"/>
      <c r="CJ46" s="56">
        <f t="shared" si="3"/>
        <v>2.5</v>
      </c>
      <c r="CK46" s="56">
        <f t="shared" si="4"/>
        <v>0</v>
      </c>
    </row>
    <row r="47" spans="1:89" s="50" customFormat="1" ht="206.45" customHeight="1" x14ac:dyDescent="0.3">
      <c r="A47" s="246">
        <v>15</v>
      </c>
      <c r="B47" s="259" t="s">
        <v>588</v>
      </c>
      <c r="C47" s="220" t="s">
        <v>74</v>
      </c>
      <c r="D47" s="228">
        <v>4.03</v>
      </c>
      <c r="E47" s="172">
        <f t="shared" si="27"/>
        <v>4.03</v>
      </c>
      <c r="F47" s="174">
        <f t="shared" si="28"/>
        <v>1.3</v>
      </c>
      <c r="G47" s="174">
        <v>1.3</v>
      </c>
      <c r="H47" s="185"/>
      <c r="I47" s="247">
        <v>7.0000000000000007E-2</v>
      </c>
      <c r="J47" s="247">
        <v>0.05</v>
      </c>
      <c r="K47" s="203"/>
      <c r="L47" s="203"/>
      <c r="M47" s="185"/>
      <c r="N47" s="185"/>
      <c r="O47" s="185"/>
      <c r="P47" s="185"/>
      <c r="Q47" s="185"/>
      <c r="R47" s="185"/>
      <c r="S47" s="185"/>
      <c r="T47" s="185"/>
      <c r="U47" s="185"/>
      <c r="V47" s="185"/>
      <c r="W47" s="185"/>
      <c r="X47" s="185"/>
      <c r="Y47" s="247">
        <f t="shared" si="21"/>
        <v>0.91</v>
      </c>
      <c r="Z47" s="174">
        <v>0.9</v>
      </c>
      <c r="AA47" s="422">
        <v>0.01</v>
      </c>
      <c r="AB47" s="185"/>
      <c r="AC47" s="185"/>
      <c r="AD47" s="185"/>
      <c r="AE47" s="185"/>
      <c r="AF47" s="185"/>
      <c r="AG47" s="185"/>
      <c r="AH47" s="185"/>
      <c r="AI47" s="185"/>
      <c r="AJ47" s="422">
        <v>0.9</v>
      </c>
      <c r="AK47" s="185"/>
      <c r="AL47" s="171">
        <f t="shared" si="9"/>
        <v>0</v>
      </c>
      <c r="AM47" s="185"/>
      <c r="AN47" s="185"/>
      <c r="AO47" s="185"/>
      <c r="AP47" s="185"/>
      <c r="AQ47" s="185"/>
      <c r="AR47" s="185"/>
      <c r="AS47" s="185"/>
      <c r="AT47" s="185"/>
      <c r="AU47" s="185"/>
      <c r="AV47" s="185"/>
      <c r="AW47" s="185"/>
      <c r="AX47" s="185"/>
      <c r="AY47" s="185"/>
      <c r="AZ47" s="185"/>
      <c r="BA47" s="185"/>
      <c r="BB47" s="185"/>
      <c r="BC47" s="185"/>
      <c r="BD47" s="185"/>
      <c r="BE47" s="422">
        <v>0.8</v>
      </c>
      <c r="BF47" s="174">
        <f t="shared" si="29"/>
        <v>2.7300000000000004</v>
      </c>
      <c r="BG47" s="174">
        <v>1.37</v>
      </c>
      <c r="BH47" s="186">
        <f>BG47/E47</f>
        <v>0.33995037220843671</v>
      </c>
      <c r="BI47" s="178"/>
      <c r="BJ47" s="174"/>
      <c r="BK47" s="178"/>
      <c r="BL47" s="247">
        <v>4.03</v>
      </c>
      <c r="BM47" s="174"/>
      <c r="BN47" s="254" t="s">
        <v>147</v>
      </c>
      <c r="BO47" s="205" t="s">
        <v>132</v>
      </c>
      <c r="BP47" s="276" t="s">
        <v>80</v>
      </c>
      <c r="BQ47" s="276"/>
      <c r="BR47" s="199" t="s">
        <v>137</v>
      </c>
      <c r="BS47" s="180" t="s">
        <v>613</v>
      </c>
      <c r="BT47" s="264"/>
      <c r="BU47" s="192">
        <f>SUM(G47:X47,Z47:AK47,AM47:BE47)</f>
        <v>4.03</v>
      </c>
      <c r="CJ47" s="56">
        <f t="shared" si="3"/>
        <v>4.03</v>
      </c>
      <c r="CK47" s="56">
        <f t="shared" si="4"/>
        <v>0</v>
      </c>
    </row>
    <row r="48" spans="1:89" s="48" customFormat="1" ht="111" customHeight="1" x14ac:dyDescent="0.3">
      <c r="A48" s="246">
        <v>16</v>
      </c>
      <c r="B48" s="259" t="s">
        <v>148</v>
      </c>
      <c r="C48" s="217" t="s">
        <v>149</v>
      </c>
      <c r="D48" s="427">
        <v>2.5299999999999998</v>
      </c>
      <c r="E48" s="281">
        <f t="shared" si="27"/>
        <v>2.5299999999999998</v>
      </c>
      <c r="F48" s="174">
        <f t="shared" si="28"/>
        <v>0.03</v>
      </c>
      <c r="G48" s="217"/>
      <c r="H48" s="217">
        <v>0.03</v>
      </c>
      <c r="I48" s="217"/>
      <c r="J48" s="217"/>
      <c r="K48" s="217"/>
      <c r="L48" s="217"/>
      <c r="M48" s="217">
        <v>2.5</v>
      </c>
      <c r="N48" s="217"/>
      <c r="O48" s="217"/>
      <c r="P48" s="217"/>
      <c r="Q48" s="217"/>
      <c r="R48" s="217"/>
      <c r="S48" s="217"/>
      <c r="T48" s="217"/>
      <c r="U48" s="217"/>
      <c r="V48" s="217"/>
      <c r="W48" s="217"/>
      <c r="X48" s="217"/>
      <c r="Y48" s="203">
        <f t="shared" si="21"/>
        <v>0</v>
      </c>
      <c r="Z48" s="217"/>
      <c r="AA48" s="217"/>
      <c r="AB48" s="217"/>
      <c r="AC48" s="217"/>
      <c r="AD48" s="217"/>
      <c r="AE48" s="217"/>
      <c r="AF48" s="217"/>
      <c r="AG48" s="217"/>
      <c r="AH48" s="217"/>
      <c r="AI48" s="217"/>
      <c r="AJ48" s="217"/>
      <c r="AK48" s="217"/>
      <c r="AL48" s="171">
        <f t="shared" si="9"/>
        <v>0</v>
      </c>
      <c r="AM48" s="217"/>
      <c r="AN48" s="217"/>
      <c r="AO48" s="217"/>
      <c r="AP48" s="217"/>
      <c r="AQ48" s="217"/>
      <c r="AR48" s="217"/>
      <c r="AS48" s="217"/>
      <c r="AT48" s="217"/>
      <c r="AU48" s="217"/>
      <c r="AV48" s="217"/>
      <c r="AW48" s="217"/>
      <c r="AX48" s="217"/>
      <c r="AY48" s="217"/>
      <c r="AZ48" s="217"/>
      <c r="BA48" s="217"/>
      <c r="BB48" s="217"/>
      <c r="BC48" s="217"/>
      <c r="BD48" s="217"/>
      <c r="BE48" s="217"/>
      <c r="BF48" s="174">
        <f t="shared" si="29"/>
        <v>2.5</v>
      </c>
      <c r="BG48" s="217"/>
      <c r="BH48" s="186">
        <f>BG48/E48</f>
        <v>0</v>
      </c>
      <c r="BI48" s="282"/>
      <c r="BJ48" s="217"/>
      <c r="BK48" s="282"/>
      <c r="BL48" s="217">
        <v>2.5299999999999998</v>
      </c>
      <c r="BM48" s="217"/>
      <c r="BN48" s="283" t="s">
        <v>150</v>
      </c>
      <c r="BO48" s="217" t="s">
        <v>132</v>
      </c>
      <c r="BP48" s="217" t="s">
        <v>119</v>
      </c>
      <c r="BQ48" s="284"/>
      <c r="BR48" s="189" t="s">
        <v>142</v>
      </c>
      <c r="BS48" s="180" t="s">
        <v>133</v>
      </c>
      <c r="BT48" s="170"/>
      <c r="BU48" s="192">
        <f>SUM(G48:X48,Z48:AK48,AM48:BE48)</f>
        <v>2.5299999999999998</v>
      </c>
      <c r="CJ48" s="56">
        <f t="shared" si="3"/>
        <v>2.5299999999999998</v>
      </c>
      <c r="CK48" s="56">
        <f t="shared" si="4"/>
        <v>0</v>
      </c>
    </row>
    <row r="49" spans="1:89" s="48" customFormat="1" ht="121.5" x14ac:dyDescent="0.3">
      <c r="A49" s="246">
        <v>17</v>
      </c>
      <c r="B49" s="285" t="s">
        <v>589</v>
      </c>
      <c r="C49" s="265" t="s">
        <v>151</v>
      </c>
      <c r="D49" s="291">
        <v>4.5</v>
      </c>
      <c r="E49" s="172">
        <f t="shared" si="27"/>
        <v>4.5</v>
      </c>
      <c r="F49" s="422">
        <f t="shared" si="28"/>
        <v>1</v>
      </c>
      <c r="G49" s="422">
        <v>1</v>
      </c>
      <c r="H49" s="336"/>
      <c r="I49" s="336">
        <v>1</v>
      </c>
      <c r="J49" s="336">
        <v>1.5</v>
      </c>
      <c r="K49" s="336"/>
      <c r="L49" s="336"/>
      <c r="M49" s="336">
        <v>0.9</v>
      </c>
      <c r="N49" s="218"/>
      <c r="O49" s="218"/>
      <c r="P49" s="218"/>
      <c r="Q49" s="218"/>
      <c r="R49" s="218"/>
      <c r="S49" s="218"/>
      <c r="T49" s="218"/>
      <c r="U49" s="218"/>
      <c r="V49" s="218"/>
      <c r="W49" s="218"/>
      <c r="X49" s="218"/>
      <c r="Y49" s="203">
        <f t="shared" si="21"/>
        <v>0</v>
      </c>
      <c r="Z49" s="218"/>
      <c r="AA49" s="218"/>
      <c r="AB49" s="218"/>
      <c r="AC49" s="218"/>
      <c r="AD49" s="218"/>
      <c r="AE49" s="218"/>
      <c r="AF49" s="218"/>
      <c r="AG49" s="218"/>
      <c r="AH49" s="218"/>
      <c r="AI49" s="218"/>
      <c r="AJ49" s="218"/>
      <c r="AK49" s="218"/>
      <c r="AL49" s="171">
        <f t="shared" si="9"/>
        <v>0</v>
      </c>
      <c r="AM49" s="218"/>
      <c r="AN49" s="218"/>
      <c r="AO49" s="218"/>
      <c r="AP49" s="218"/>
      <c r="AQ49" s="218"/>
      <c r="AR49" s="218"/>
      <c r="AS49" s="218"/>
      <c r="AT49" s="218"/>
      <c r="AU49" s="218"/>
      <c r="AV49" s="218"/>
      <c r="AW49" s="218"/>
      <c r="AX49" s="218"/>
      <c r="AY49" s="218"/>
      <c r="AZ49" s="218"/>
      <c r="BA49" s="218"/>
      <c r="BB49" s="218"/>
      <c r="BC49" s="218"/>
      <c r="BD49" s="218"/>
      <c r="BE49" s="336">
        <v>0.1</v>
      </c>
      <c r="BF49" s="174">
        <f t="shared" si="29"/>
        <v>3.5</v>
      </c>
      <c r="BG49" s="218"/>
      <c r="BH49" s="186">
        <f>BG49/E49</f>
        <v>0</v>
      </c>
      <c r="BI49" s="260"/>
      <c r="BJ49" s="218"/>
      <c r="BK49" s="260"/>
      <c r="BL49" s="247">
        <v>4.5</v>
      </c>
      <c r="BM49" s="218"/>
      <c r="BN49" s="204" t="s">
        <v>579</v>
      </c>
      <c r="BO49" s="205"/>
      <c r="BP49" s="180" t="s">
        <v>80</v>
      </c>
      <c r="BQ49" s="262"/>
      <c r="BR49" s="215">
        <v>2021</v>
      </c>
      <c r="BS49" s="180"/>
      <c r="BT49" s="170"/>
      <c r="BU49" s="192"/>
      <c r="CJ49" s="56">
        <f t="shared" si="3"/>
        <v>4.5</v>
      </c>
      <c r="CK49" s="56">
        <f t="shared" si="4"/>
        <v>0</v>
      </c>
    </row>
    <row r="50" spans="1:89" s="50" customFormat="1" ht="126.75" customHeight="1" x14ac:dyDescent="0.3">
      <c r="A50" s="246">
        <v>18</v>
      </c>
      <c r="B50" s="202" t="s">
        <v>590</v>
      </c>
      <c r="C50" s="265" t="s">
        <v>152</v>
      </c>
      <c r="D50" s="291">
        <v>1.5</v>
      </c>
      <c r="E50" s="172">
        <f t="shared" si="27"/>
        <v>1.5</v>
      </c>
      <c r="F50" s="174">
        <f t="shared" si="28"/>
        <v>0.2</v>
      </c>
      <c r="G50" s="174">
        <v>0.2</v>
      </c>
      <c r="H50" s="174"/>
      <c r="I50" s="247">
        <v>0.1</v>
      </c>
      <c r="J50" s="247">
        <v>0.8</v>
      </c>
      <c r="K50" s="247"/>
      <c r="L50" s="247"/>
      <c r="M50" s="174">
        <v>0.2</v>
      </c>
      <c r="N50" s="174"/>
      <c r="O50" s="174"/>
      <c r="P50" s="174"/>
      <c r="Q50" s="174"/>
      <c r="R50" s="174"/>
      <c r="S50" s="174"/>
      <c r="T50" s="174"/>
      <c r="U50" s="174"/>
      <c r="V50" s="174"/>
      <c r="W50" s="174"/>
      <c r="X50" s="174"/>
      <c r="Y50" s="203">
        <f t="shared" si="21"/>
        <v>0</v>
      </c>
      <c r="Z50" s="174"/>
      <c r="AA50" s="174"/>
      <c r="AB50" s="174"/>
      <c r="AC50" s="174"/>
      <c r="AD50" s="174"/>
      <c r="AE50" s="174"/>
      <c r="AF50" s="174"/>
      <c r="AG50" s="174"/>
      <c r="AH50" s="174"/>
      <c r="AI50" s="174">
        <v>0.2</v>
      </c>
      <c r="AJ50" s="174"/>
      <c r="AK50" s="174"/>
      <c r="AL50" s="171">
        <f t="shared" si="9"/>
        <v>0</v>
      </c>
      <c r="AM50" s="174"/>
      <c r="AN50" s="174"/>
      <c r="AO50" s="174"/>
      <c r="AP50" s="174"/>
      <c r="AQ50" s="174"/>
      <c r="AR50" s="174"/>
      <c r="AS50" s="174"/>
      <c r="AT50" s="174"/>
      <c r="AU50" s="174"/>
      <c r="AV50" s="174"/>
      <c r="AW50" s="174"/>
      <c r="AX50" s="174"/>
      <c r="AY50" s="174"/>
      <c r="AZ50" s="174"/>
      <c r="BA50" s="174"/>
      <c r="BB50" s="174"/>
      <c r="BC50" s="174"/>
      <c r="BD50" s="174"/>
      <c r="BE50" s="174"/>
      <c r="BF50" s="174">
        <f>E50-F50</f>
        <v>1.3</v>
      </c>
      <c r="BG50" s="218"/>
      <c r="BH50" s="186"/>
      <c r="BI50" s="260"/>
      <c r="BJ50" s="218"/>
      <c r="BK50" s="260"/>
      <c r="BL50" s="218"/>
      <c r="BM50" s="218"/>
      <c r="BN50" s="204" t="s">
        <v>579</v>
      </c>
      <c r="BO50" s="199"/>
      <c r="BP50" s="180" t="s">
        <v>80</v>
      </c>
      <c r="BQ50" s="262"/>
      <c r="BR50" s="215">
        <v>2021</v>
      </c>
      <c r="BS50" s="199"/>
      <c r="BT50" s="264"/>
      <c r="BU50" s="192"/>
      <c r="CJ50" s="56">
        <f t="shared" si="3"/>
        <v>1.5</v>
      </c>
      <c r="CK50" s="56">
        <f t="shared" si="4"/>
        <v>0</v>
      </c>
    </row>
    <row r="51" spans="1:89" s="48" customFormat="1" ht="202.5" x14ac:dyDescent="0.3">
      <c r="A51" s="246">
        <v>19</v>
      </c>
      <c r="B51" s="286" t="s">
        <v>153</v>
      </c>
      <c r="C51" s="180" t="s">
        <v>154</v>
      </c>
      <c r="D51" s="421">
        <v>0.13</v>
      </c>
      <c r="E51" s="172">
        <f>SUM(G51:X51,Z51:AK51,AM51:BE51)</f>
        <v>0.13</v>
      </c>
      <c r="F51" s="174">
        <f t="shared" si="28"/>
        <v>0</v>
      </c>
      <c r="G51" s="287"/>
      <c r="H51" s="287"/>
      <c r="I51" s="287">
        <v>0.06</v>
      </c>
      <c r="J51" s="287">
        <v>0.02</v>
      </c>
      <c r="K51" s="287"/>
      <c r="L51" s="205"/>
      <c r="M51" s="205">
        <v>0.01</v>
      </c>
      <c r="N51" s="205"/>
      <c r="O51" s="205"/>
      <c r="P51" s="205"/>
      <c r="Q51" s="205"/>
      <c r="R51" s="205"/>
      <c r="S51" s="205"/>
      <c r="T51" s="205"/>
      <c r="U51" s="205"/>
      <c r="V51" s="205"/>
      <c r="W51" s="205"/>
      <c r="X51" s="287"/>
      <c r="Y51" s="203">
        <f t="shared" si="21"/>
        <v>0</v>
      </c>
      <c r="Z51" s="205"/>
      <c r="AA51" s="205"/>
      <c r="AB51" s="205"/>
      <c r="AC51" s="205"/>
      <c r="AD51" s="205"/>
      <c r="AE51" s="205"/>
      <c r="AF51" s="205"/>
      <c r="AG51" s="205"/>
      <c r="AH51" s="205"/>
      <c r="AI51" s="205">
        <v>0.02</v>
      </c>
      <c r="AJ51" s="205"/>
      <c r="AK51" s="287"/>
      <c r="AL51" s="171">
        <f t="shared" si="9"/>
        <v>0</v>
      </c>
      <c r="AM51" s="205"/>
      <c r="AN51" s="205"/>
      <c r="AO51" s="205"/>
      <c r="AP51" s="205"/>
      <c r="AQ51" s="205"/>
      <c r="AR51" s="205"/>
      <c r="AS51" s="205"/>
      <c r="AT51" s="205"/>
      <c r="AU51" s="205"/>
      <c r="AV51" s="205"/>
      <c r="AW51" s="205"/>
      <c r="AX51" s="205"/>
      <c r="AY51" s="205"/>
      <c r="AZ51" s="205"/>
      <c r="BA51" s="205"/>
      <c r="BB51" s="205"/>
      <c r="BC51" s="205"/>
      <c r="BD51" s="205"/>
      <c r="BE51" s="287">
        <v>0.02</v>
      </c>
      <c r="BF51" s="174">
        <f t="shared" si="29"/>
        <v>0.13</v>
      </c>
      <c r="BG51" s="218"/>
      <c r="BH51" s="186">
        <f>BG51/E51</f>
        <v>0</v>
      </c>
      <c r="BI51" s="260"/>
      <c r="BJ51" s="218"/>
      <c r="BK51" s="260"/>
      <c r="BL51" s="247">
        <v>0.13</v>
      </c>
      <c r="BM51" s="218"/>
      <c r="BN51" s="288" t="s">
        <v>155</v>
      </c>
      <c r="BO51" s="199"/>
      <c r="BP51" s="174" t="s">
        <v>156</v>
      </c>
      <c r="BQ51" s="262"/>
      <c r="BR51" s="215">
        <v>2019</v>
      </c>
      <c r="BS51" s="180" t="s">
        <v>133</v>
      </c>
      <c r="BT51" s="170"/>
      <c r="BU51" s="192">
        <f>SUM(G51:X51,Z51:AK51,AM51:BE51)</f>
        <v>0.13</v>
      </c>
      <c r="CJ51" s="56">
        <f t="shared" si="3"/>
        <v>0.13</v>
      </c>
      <c r="CK51" s="56">
        <f t="shared" si="4"/>
        <v>0</v>
      </c>
    </row>
    <row r="52" spans="1:89" s="48" customFormat="1" ht="206.45" customHeight="1" x14ac:dyDescent="0.3">
      <c r="A52" s="246">
        <v>20</v>
      </c>
      <c r="B52" s="289" t="s">
        <v>591</v>
      </c>
      <c r="C52" s="217" t="s">
        <v>157</v>
      </c>
      <c r="D52" s="427">
        <v>4</v>
      </c>
      <c r="E52" s="172">
        <f>SUM(G52:X52,Z52:AK52,AM52:BE52)</f>
        <v>4</v>
      </c>
      <c r="F52" s="174">
        <f t="shared" si="28"/>
        <v>0.7</v>
      </c>
      <c r="G52" s="287">
        <v>0.7</v>
      </c>
      <c r="H52" s="287"/>
      <c r="I52" s="287">
        <v>1</v>
      </c>
      <c r="J52" s="287">
        <v>1</v>
      </c>
      <c r="K52" s="287"/>
      <c r="L52" s="287"/>
      <c r="M52" s="435">
        <v>1</v>
      </c>
      <c r="N52" s="205"/>
      <c r="O52" s="205"/>
      <c r="P52" s="205"/>
      <c r="Q52" s="205"/>
      <c r="R52" s="205"/>
      <c r="S52" s="205"/>
      <c r="T52" s="205"/>
      <c r="U52" s="205"/>
      <c r="V52" s="205"/>
      <c r="W52" s="205"/>
      <c r="X52" s="205"/>
      <c r="Y52" s="203">
        <f t="shared" si="21"/>
        <v>0</v>
      </c>
      <c r="Z52" s="205"/>
      <c r="AA52" s="205"/>
      <c r="AB52" s="205"/>
      <c r="AC52" s="205"/>
      <c r="AD52" s="205"/>
      <c r="AE52" s="205"/>
      <c r="AF52" s="205"/>
      <c r="AG52" s="205"/>
      <c r="AH52" s="205"/>
      <c r="AI52" s="205"/>
      <c r="AJ52" s="205"/>
      <c r="AK52" s="205"/>
      <c r="AL52" s="171">
        <f t="shared" si="9"/>
        <v>0</v>
      </c>
      <c r="AM52" s="205"/>
      <c r="AN52" s="205"/>
      <c r="AO52" s="205"/>
      <c r="AP52" s="205"/>
      <c r="AQ52" s="205"/>
      <c r="AR52" s="205"/>
      <c r="AS52" s="205"/>
      <c r="AT52" s="205"/>
      <c r="AU52" s="205"/>
      <c r="AV52" s="205"/>
      <c r="AW52" s="205"/>
      <c r="AX52" s="205"/>
      <c r="AY52" s="205"/>
      <c r="AZ52" s="205"/>
      <c r="BA52" s="205"/>
      <c r="BB52" s="205"/>
      <c r="BC52" s="205"/>
      <c r="BD52" s="205"/>
      <c r="BE52" s="435">
        <v>0.3</v>
      </c>
      <c r="BF52" s="174">
        <f t="shared" si="29"/>
        <v>3.3</v>
      </c>
      <c r="BG52" s="205"/>
      <c r="BH52" s="186">
        <f>BG52/E52</f>
        <v>0</v>
      </c>
      <c r="BI52" s="275"/>
      <c r="BJ52" s="275"/>
      <c r="BK52" s="275"/>
      <c r="BL52" s="247">
        <v>4</v>
      </c>
      <c r="BM52" s="205"/>
      <c r="BN52" s="254" t="s">
        <v>158</v>
      </c>
      <c r="BO52" s="205"/>
      <c r="BP52" s="276" t="s">
        <v>159</v>
      </c>
      <c r="BQ52" s="276"/>
      <c r="BR52" s="189">
        <v>2020</v>
      </c>
      <c r="BS52" s="180" t="s">
        <v>121</v>
      </c>
      <c r="BT52" s="170"/>
      <c r="BU52" s="192">
        <f>SUM(G52:X52,Z52:AK52,AM52:BE52)</f>
        <v>4</v>
      </c>
      <c r="CJ52" s="56">
        <f t="shared" si="3"/>
        <v>4</v>
      </c>
      <c r="CK52" s="56">
        <f t="shared" si="4"/>
        <v>0</v>
      </c>
    </row>
    <row r="53" spans="1:89" s="46" customFormat="1" ht="24.75" customHeight="1" x14ac:dyDescent="0.3">
      <c r="A53" s="255"/>
      <c r="B53" s="290" t="s">
        <v>160</v>
      </c>
      <c r="C53" s="291"/>
      <c r="D53" s="291">
        <v>89.84</v>
      </c>
      <c r="E53" s="172">
        <f t="shared" ref="E53:BE53" si="30">SUM(E54:E63)</f>
        <v>89.84</v>
      </c>
      <c r="F53" s="172">
        <f t="shared" si="30"/>
        <v>9.36</v>
      </c>
      <c r="G53" s="172">
        <f t="shared" si="30"/>
        <v>7.66</v>
      </c>
      <c r="H53" s="172">
        <f t="shared" si="30"/>
        <v>1.7</v>
      </c>
      <c r="I53" s="172">
        <f t="shared" si="30"/>
        <v>9.58</v>
      </c>
      <c r="J53" s="172">
        <f t="shared" si="30"/>
        <v>6.1999999999999993</v>
      </c>
      <c r="K53" s="172">
        <f t="shared" si="30"/>
        <v>0</v>
      </c>
      <c r="L53" s="172">
        <f t="shared" si="30"/>
        <v>0</v>
      </c>
      <c r="M53" s="172">
        <f t="shared" si="30"/>
        <v>59.44</v>
      </c>
      <c r="N53" s="172">
        <f t="shared" si="30"/>
        <v>0.25</v>
      </c>
      <c r="O53" s="172">
        <f t="shared" si="30"/>
        <v>0</v>
      </c>
      <c r="P53" s="172">
        <f t="shared" si="30"/>
        <v>0</v>
      </c>
      <c r="Q53" s="172">
        <f t="shared" si="30"/>
        <v>0</v>
      </c>
      <c r="R53" s="172">
        <f t="shared" si="30"/>
        <v>0</v>
      </c>
      <c r="S53" s="172">
        <f t="shared" si="30"/>
        <v>0</v>
      </c>
      <c r="T53" s="172">
        <f t="shared" si="30"/>
        <v>0</v>
      </c>
      <c r="U53" s="172">
        <f t="shared" si="30"/>
        <v>0</v>
      </c>
      <c r="V53" s="172">
        <f t="shared" si="30"/>
        <v>0</v>
      </c>
      <c r="W53" s="172">
        <f t="shared" si="30"/>
        <v>0</v>
      </c>
      <c r="X53" s="172">
        <f t="shared" si="30"/>
        <v>0</v>
      </c>
      <c r="Y53" s="203">
        <f t="shared" si="21"/>
        <v>1.1000000000000001</v>
      </c>
      <c r="Z53" s="172">
        <f t="shared" si="30"/>
        <v>0.6</v>
      </c>
      <c r="AA53" s="172">
        <f t="shared" si="30"/>
        <v>0.5</v>
      </c>
      <c r="AB53" s="172">
        <f t="shared" si="30"/>
        <v>0</v>
      </c>
      <c r="AC53" s="172">
        <f t="shared" si="30"/>
        <v>0</v>
      </c>
      <c r="AD53" s="172">
        <f t="shared" si="30"/>
        <v>0</v>
      </c>
      <c r="AE53" s="172">
        <f t="shared" si="30"/>
        <v>0</v>
      </c>
      <c r="AF53" s="172">
        <f t="shared" si="30"/>
        <v>0</v>
      </c>
      <c r="AG53" s="172">
        <f t="shared" si="30"/>
        <v>0</v>
      </c>
      <c r="AH53" s="172">
        <f t="shared" si="30"/>
        <v>0</v>
      </c>
      <c r="AI53" s="172">
        <f t="shared" si="30"/>
        <v>3</v>
      </c>
      <c r="AJ53" s="172">
        <f t="shared" si="30"/>
        <v>0</v>
      </c>
      <c r="AK53" s="172">
        <f t="shared" si="30"/>
        <v>0</v>
      </c>
      <c r="AL53" s="171">
        <f t="shared" si="9"/>
        <v>0</v>
      </c>
      <c r="AM53" s="172">
        <f t="shared" si="30"/>
        <v>0</v>
      </c>
      <c r="AN53" s="172">
        <f t="shared" si="30"/>
        <v>0</v>
      </c>
      <c r="AO53" s="172">
        <f t="shared" si="30"/>
        <v>0</v>
      </c>
      <c r="AP53" s="172">
        <f t="shared" si="30"/>
        <v>0</v>
      </c>
      <c r="AQ53" s="172">
        <f t="shared" si="30"/>
        <v>0</v>
      </c>
      <c r="AR53" s="172">
        <f t="shared" si="30"/>
        <v>0</v>
      </c>
      <c r="AS53" s="172">
        <f t="shared" si="30"/>
        <v>0</v>
      </c>
      <c r="AT53" s="172">
        <f t="shared" si="30"/>
        <v>0</v>
      </c>
      <c r="AU53" s="172">
        <f t="shared" si="30"/>
        <v>0</v>
      </c>
      <c r="AV53" s="172">
        <f t="shared" si="30"/>
        <v>0</v>
      </c>
      <c r="AW53" s="172">
        <f t="shared" si="30"/>
        <v>0.1</v>
      </c>
      <c r="AX53" s="172">
        <f t="shared" si="30"/>
        <v>0</v>
      </c>
      <c r="AY53" s="172">
        <f t="shared" si="30"/>
        <v>0</v>
      </c>
      <c r="AZ53" s="172">
        <f t="shared" si="30"/>
        <v>0</v>
      </c>
      <c r="BA53" s="172">
        <f t="shared" si="30"/>
        <v>0</v>
      </c>
      <c r="BB53" s="172">
        <f t="shared" si="30"/>
        <v>0.5</v>
      </c>
      <c r="BC53" s="172">
        <f t="shared" si="30"/>
        <v>0</v>
      </c>
      <c r="BD53" s="172">
        <f t="shared" si="30"/>
        <v>0</v>
      </c>
      <c r="BE53" s="172">
        <f t="shared" si="30"/>
        <v>0.31</v>
      </c>
      <c r="BF53" s="185">
        <f t="shared" si="29"/>
        <v>80.48</v>
      </c>
      <c r="BG53" s="172">
        <f>SUM(BG54:BG61)</f>
        <v>1.9</v>
      </c>
      <c r="BH53" s="186">
        <f>BG53/E53</f>
        <v>2.1148708815672306E-2</v>
      </c>
      <c r="BI53" s="187"/>
      <c r="BJ53" s="185"/>
      <c r="BK53" s="187"/>
      <c r="BL53" s="172">
        <f>SUM(BL54:BL61)</f>
        <v>85.070000000000007</v>
      </c>
      <c r="BM53" s="172">
        <f>SUM(BM54:BM61)</f>
        <v>0</v>
      </c>
      <c r="BN53" s="292"/>
      <c r="BO53" s="228"/>
      <c r="BP53" s="228"/>
      <c r="BQ53" s="293"/>
      <c r="BR53" s="215"/>
      <c r="BS53" s="190"/>
      <c r="BT53" s="229"/>
      <c r="BU53" s="192">
        <f>SUM(G53:X53,Z53:AK53,AM53:BE53)</f>
        <v>89.839999999999989</v>
      </c>
      <c r="CJ53" s="56">
        <f t="shared" si="3"/>
        <v>89.839999999999989</v>
      </c>
      <c r="CK53" s="56">
        <f t="shared" si="4"/>
        <v>0</v>
      </c>
    </row>
    <row r="54" spans="1:89" s="50" customFormat="1" ht="244.9" customHeight="1" x14ac:dyDescent="0.3">
      <c r="A54" s="246">
        <v>21</v>
      </c>
      <c r="B54" s="289" t="s">
        <v>592</v>
      </c>
      <c r="C54" s="217" t="s">
        <v>161</v>
      </c>
      <c r="D54" s="427">
        <v>0.2</v>
      </c>
      <c r="E54" s="172">
        <f t="shared" ref="E54:E62" si="31">SUM(G54:X54,Z54:AK54,AM54:BE54)</f>
        <v>0.2</v>
      </c>
      <c r="F54" s="174">
        <f t="shared" ref="F54:F61" si="32">SUM(G54:H54)</f>
        <v>0</v>
      </c>
      <c r="G54" s="287"/>
      <c r="H54" s="287"/>
      <c r="I54" s="287">
        <v>0.1</v>
      </c>
      <c r="J54" s="287">
        <v>0.1</v>
      </c>
      <c r="K54" s="287"/>
      <c r="L54" s="287"/>
      <c r="M54" s="205"/>
      <c r="N54" s="205"/>
      <c r="O54" s="205"/>
      <c r="P54" s="205"/>
      <c r="Q54" s="205"/>
      <c r="R54" s="205"/>
      <c r="S54" s="205"/>
      <c r="T54" s="205"/>
      <c r="U54" s="205"/>
      <c r="V54" s="205"/>
      <c r="W54" s="205"/>
      <c r="X54" s="205"/>
      <c r="Y54" s="203">
        <f t="shared" si="21"/>
        <v>0</v>
      </c>
      <c r="Z54" s="205"/>
      <c r="AA54" s="205"/>
      <c r="AB54" s="205"/>
      <c r="AC54" s="205"/>
      <c r="AD54" s="205"/>
      <c r="AE54" s="205"/>
      <c r="AF54" s="205"/>
      <c r="AG54" s="205"/>
      <c r="AH54" s="205"/>
      <c r="AI54" s="205"/>
      <c r="AJ54" s="205"/>
      <c r="AK54" s="205"/>
      <c r="AL54" s="171">
        <f t="shared" si="9"/>
        <v>0</v>
      </c>
      <c r="AM54" s="205"/>
      <c r="AN54" s="205"/>
      <c r="AO54" s="205"/>
      <c r="AP54" s="205"/>
      <c r="AQ54" s="205"/>
      <c r="AR54" s="205"/>
      <c r="AS54" s="205"/>
      <c r="AT54" s="205"/>
      <c r="AU54" s="205"/>
      <c r="AV54" s="205"/>
      <c r="AW54" s="205"/>
      <c r="AX54" s="205"/>
      <c r="AY54" s="205"/>
      <c r="AZ54" s="205"/>
      <c r="BA54" s="205"/>
      <c r="BB54" s="205"/>
      <c r="BC54" s="205"/>
      <c r="BD54" s="205"/>
      <c r="BE54" s="205"/>
      <c r="BF54" s="174">
        <f t="shared" si="29"/>
        <v>0.2</v>
      </c>
      <c r="BG54" s="205">
        <v>1.9</v>
      </c>
      <c r="BH54" s="186">
        <f>BG54/E54</f>
        <v>9.4999999999999982</v>
      </c>
      <c r="BI54" s="275"/>
      <c r="BJ54" s="205"/>
      <c r="BK54" s="275"/>
      <c r="BL54" s="247">
        <v>0.2</v>
      </c>
      <c r="BM54" s="205"/>
      <c r="BN54" s="294" t="s">
        <v>162</v>
      </c>
      <c r="BO54" s="205" t="s">
        <v>132</v>
      </c>
      <c r="BP54" s="276" t="s">
        <v>159</v>
      </c>
      <c r="BQ54" s="276"/>
      <c r="BR54" s="189">
        <v>2020.2021</v>
      </c>
      <c r="BS54" s="180" t="s">
        <v>614</v>
      </c>
      <c r="BT54" s="264" t="s">
        <v>163</v>
      </c>
      <c r="BU54" s="192">
        <f>SUM(G54:X54,Z54:AK54,AM54:BE54)</f>
        <v>0.2</v>
      </c>
      <c r="CJ54" s="56">
        <f t="shared" si="3"/>
        <v>0.2</v>
      </c>
      <c r="CK54" s="56">
        <f t="shared" si="4"/>
        <v>0</v>
      </c>
    </row>
    <row r="55" spans="1:89" s="71" customFormat="1" ht="144" customHeight="1" x14ac:dyDescent="0.3">
      <c r="A55" s="246">
        <v>22</v>
      </c>
      <c r="B55" s="289" t="s">
        <v>164</v>
      </c>
      <c r="C55" s="265" t="s">
        <v>165</v>
      </c>
      <c r="D55" s="291">
        <v>0.16</v>
      </c>
      <c r="E55" s="295">
        <f t="shared" si="31"/>
        <v>0.16</v>
      </c>
      <c r="F55" s="174">
        <f t="shared" si="32"/>
        <v>0.16</v>
      </c>
      <c r="G55" s="277">
        <v>0.16</v>
      </c>
      <c r="H55" s="277"/>
      <c r="I55" s="287"/>
      <c r="J55" s="287"/>
      <c r="K55" s="287"/>
      <c r="L55" s="277"/>
      <c r="M55" s="205"/>
      <c r="N55" s="205"/>
      <c r="O55" s="205"/>
      <c r="P55" s="205"/>
      <c r="Q55" s="205"/>
      <c r="R55" s="205"/>
      <c r="S55" s="205"/>
      <c r="T55" s="205"/>
      <c r="U55" s="205"/>
      <c r="V55" s="205"/>
      <c r="W55" s="205"/>
      <c r="X55" s="205"/>
      <c r="Y55" s="203">
        <f t="shared" si="21"/>
        <v>0</v>
      </c>
      <c r="Z55" s="205"/>
      <c r="AA55" s="205"/>
      <c r="AB55" s="205"/>
      <c r="AC55" s="205"/>
      <c r="AD55" s="205"/>
      <c r="AE55" s="205"/>
      <c r="AF55" s="205"/>
      <c r="AG55" s="205"/>
      <c r="AH55" s="205"/>
      <c r="AI55" s="205"/>
      <c r="AJ55" s="205"/>
      <c r="AK55" s="205"/>
      <c r="AL55" s="171">
        <f t="shared" si="9"/>
        <v>0</v>
      </c>
      <c r="AM55" s="205"/>
      <c r="AN55" s="205"/>
      <c r="AO55" s="205"/>
      <c r="AP55" s="205"/>
      <c r="AQ55" s="205"/>
      <c r="AR55" s="205"/>
      <c r="AS55" s="205"/>
      <c r="AT55" s="205"/>
      <c r="AU55" s="205"/>
      <c r="AV55" s="205"/>
      <c r="AW55" s="205"/>
      <c r="AX55" s="205"/>
      <c r="AY55" s="205"/>
      <c r="AZ55" s="205"/>
      <c r="BA55" s="205"/>
      <c r="BB55" s="205"/>
      <c r="BC55" s="205"/>
      <c r="BD55" s="205"/>
      <c r="BE55" s="205"/>
      <c r="BF55" s="174">
        <f t="shared" si="29"/>
        <v>0</v>
      </c>
      <c r="BG55" s="174"/>
      <c r="BH55" s="186"/>
      <c r="BI55" s="178"/>
      <c r="BJ55" s="174"/>
      <c r="BK55" s="178"/>
      <c r="BL55" s="174"/>
      <c r="BM55" s="174"/>
      <c r="BN55" s="198" t="s">
        <v>166</v>
      </c>
      <c r="BO55" s="296"/>
      <c r="BP55" s="297" t="s">
        <v>167</v>
      </c>
      <c r="BQ55" s="297"/>
      <c r="BR55" s="215">
        <v>2021</v>
      </c>
      <c r="BS55" s="180"/>
      <c r="BT55" s="170"/>
      <c r="BU55" s="192"/>
      <c r="CJ55" s="56">
        <f t="shared" si="3"/>
        <v>0.16</v>
      </c>
      <c r="CK55" s="56">
        <f t="shared" si="4"/>
        <v>0</v>
      </c>
    </row>
    <row r="56" spans="1:89" s="48" customFormat="1" ht="118.9" customHeight="1" x14ac:dyDescent="0.3">
      <c r="A56" s="246">
        <v>23</v>
      </c>
      <c r="B56" s="202" t="s">
        <v>168</v>
      </c>
      <c r="C56" s="174" t="s">
        <v>154</v>
      </c>
      <c r="D56" s="420">
        <v>4.7999999999999989</v>
      </c>
      <c r="E56" s="172">
        <f t="shared" si="31"/>
        <v>4.7999999999999989</v>
      </c>
      <c r="F56" s="174">
        <f t="shared" si="32"/>
        <v>1.7</v>
      </c>
      <c r="G56" s="174">
        <v>0.5</v>
      </c>
      <c r="H56" s="174">
        <v>1.2</v>
      </c>
      <c r="I56" s="247">
        <v>1.6</v>
      </c>
      <c r="J56" s="247">
        <v>0.4</v>
      </c>
      <c r="K56" s="247"/>
      <c r="L56" s="247"/>
      <c r="M56" s="247">
        <v>0.8</v>
      </c>
      <c r="N56" s="247"/>
      <c r="O56" s="247"/>
      <c r="P56" s="247"/>
      <c r="Q56" s="247"/>
      <c r="R56" s="247"/>
      <c r="S56" s="247"/>
      <c r="T56" s="247"/>
      <c r="U56" s="247"/>
      <c r="V56" s="247"/>
      <c r="W56" s="247"/>
      <c r="X56" s="247"/>
      <c r="Y56" s="247">
        <f t="shared" si="21"/>
        <v>0.1</v>
      </c>
      <c r="Z56" s="247">
        <v>0.1</v>
      </c>
      <c r="AA56" s="247"/>
      <c r="AB56" s="247"/>
      <c r="AC56" s="247"/>
      <c r="AD56" s="247"/>
      <c r="AE56" s="247"/>
      <c r="AF56" s="247"/>
      <c r="AG56" s="247"/>
      <c r="AH56" s="247"/>
      <c r="AI56" s="247"/>
      <c r="AJ56" s="247"/>
      <c r="AK56" s="247"/>
      <c r="AL56" s="171">
        <f t="shared" si="9"/>
        <v>0</v>
      </c>
      <c r="AM56" s="247"/>
      <c r="AN56" s="247"/>
      <c r="AO56" s="247"/>
      <c r="AP56" s="247"/>
      <c r="AQ56" s="247"/>
      <c r="AR56" s="247"/>
      <c r="AS56" s="247"/>
      <c r="AT56" s="247"/>
      <c r="AU56" s="247"/>
      <c r="AV56" s="247"/>
      <c r="AW56" s="247">
        <v>0.1</v>
      </c>
      <c r="AX56" s="247"/>
      <c r="AY56" s="247"/>
      <c r="AZ56" s="247"/>
      <c r="BA56" s="247"/>
      <c r="BB56" s="247"/>
      <c r="BC56" s="247"/>
      <c r="BD56" s="247"/>
      <c r="BE56" s="247">
        <v>0.1</v>
      </c>
      <c r="BF56" s="174">
        <f t="shared" si="29"/>
        <v>3.0999999999999988</v>
      </c>
      <c r="BG56" s="203"/>
      <c r="BH56" s="186">
        <f t="shared" ref="BH56:BH61" si="33">BG56/E56</f>
        <v>0</v>
      </c>
      <c r="BI56" s="258"/>
      <c r="BJ56" s="203"/>
      <c r="BK56" s="258"/>
      <c r="BL56" s="203">
        <v>4.8</v>
      </c>
      <c r="BM56" s="203"/>
      <c r="BN56" s="204" t="s">
        <v>169</v>
      </c>
      <c r="BO56" s="185" t="s">
        <v>170</v>
      </c>
      <c r="BP56" s="174" t="s">
        <v>171</v>
      </c>
      <c r="BQ56" s="185"/>
      <c r="BR56" s="189">
        <v>2019</v>
      </c>
      <c r="BS56" s="180" t="s">
        <v>133</v>
      </c>
      <c r="BT56" s="170"/>
      <c r="BU56" s="192">
        <f t="shared" ref="BU56:BU61" si="34">SUM(G56:X56,Z56:AK56,AM56:BE56)</f>
        <v>4.7999999999999989</v>
      </c>
      <c r="CJ56" s="56">
        <f t="shared" si="3"/>
        <v>4.7999999999999989</v>
      </c>
      <c r="CK56" s="56">
        <f t="shared" si="4"/>
        <v>0</v>
      </c>
    </row>
    <row r="57" spans="1:89" s="48" customFormat="1" ht="137.44999999999999" customHeight="1" x14ac:dyDescent="0.3">
      <c r="A57" s="246">
        <v>24</v>
      </c>
      <c r="B57" s="298" t="s">
        <v>172</v>
      </c>
      <c r="C57" s="174" t="s">
        <v>135</v>
      </c>
      <c r="D57" s="420">
        <v>0.54</v>
      </c>
      <c r="E57" s="172">
        <f t="shared" si="31"/>
        <v>0.54</v>
      </c>
      <c r="F57" s="174">
        <f t="shared" si="32"/>
        <v>0</v>
      </c>
      <c r="G57" s="174"/>
      <c r="H57" s="174"/>
      <c r="I57" s="247">
        <v>0.2</v>
      </c>
      <c r="J57" s="277">
        <v>0.1</v>
      </c>
      <c r="K57" s="277"/>
      <c r="L57" s="277"/>
      <c r="M57" s="174">
        <v>0.14000000000000001</v>
      </c>
      <c r="N57" s="205"/>
      <c r="O57" s="205"/>
      <c r="P57" s="205"/>
      <c r="Q57" s="205"/>
      <c r="R57" s="205"/>
      <c r="S57" s="205"/>
      <c r="T57" s="205"/>
      <c r="U57" s="205"/>
      <c r="V57" s="205"/>
      <c r="W57" s="205"/>
      <c r="X57" s="205"/>
      <c r="Y57" s="203">
        <f t="shared" si="21"/>
        <v>0</v>
      </c>
      <c r="Z57" s="205"/>
      <c r="AA57" s="205"/>
      <c r="AB57" s="205"/>
      <c r="AC57" s="205"/>
      <c r="AD57" s="205"/>
      <c r="AE57" s="205"/>
      <c r="AF57" s="205"/>
      <c r="AG57" s="205"/>
      <c r="AH57" s="205"/>
      <c r="AI57" s="205"/>
      <c r="AJ57" s="205"/>
      <c r="AK57" s="205"/>
      <c r="AL57" s="171">
        <f t="shared" si="9"/>
        <v>0</v>
      </c>
      <c r="AM57" s="205"/>
      <c r="AN57" s="205"/>
      <c r="AO57" s="205"/>
      <c r="AP57" s="205"/>
      <c r="AQ57" s="205"/>
      <c r="AR57" s="205"/>
      <c r="AS57" s="205"/>
      <c r="AT57" s="205"/>
      <c r="AU57" s="205"/>
      <c r="AV57" s="205"/>
      <c r="AW57" s="205"/>
      <c r="AX57" s="205"/>
      <c r="AY57" s="205"/>
      <c r="AZ57" s="205"/>
      <c r="BA57" s="205"/>
      <c r="BB57" s="205"/>
      <c r="BC57" s="205"/>
      <c r="BD57" s="205"/>
      <c r="BE57" s="435">
        <v>0.1</v>
      </c>
      <c r="BF57" s="174">
        <f t="shared" si="29"/>
        <v>0.54</v>
      </c>
      <c r="BG57" s="205"/>
      <c r="BH57" s="186">
        <f t="shared" si="33"/>
        <v>0</v>
      </c>
      <c r="BI57" s="275"/>
      <c r="BJ57" s="205"/>
      <c r="BK57" s="275"/>
      <c r="BL57" s="247">
        <v>0.54</v>
      </c>
      <c r="BM57" s="205"/>
      <c r="BN57" s="204" t="s">
        <v>173</v>
      </c>
      <c r="BO57" s="276" t="s">
        <v>174</v>
      </c>
      <c r="BP57" s="276" t="s">
        <v>174</v>
      </c>
      <c r="BQ57" s="297"/>
      <c r="BR57" s="215">
        <v>2020</v>
      </c>
      <c r="BS57" s="180" t="s">
        <v>121</v>
      </c>
      <c r="BT57" s="170"/>
      <c r="BU57" s="192">
        <f t="shared" si="34"/>
        <v>0.54</v>
      </c>
      <c r="CJ57" s="56">
        <f t="shared" si="3"/>
        <v>0.54</v>
      </c>
      <c r="CK57" s="56">
        <f t="shared" si="4"/>
        <v>0</v>
      </c>
    </row>
    <row r="58" spans="1:89" s="48" customFormat="1" ht="132" customHeight="1" x14ac:dyDescent="0.3">
      <c r="A58" s="246">
        <v>25</v>
      </c>
      <c r="B58" s="298" t="s">
        <v>175</v>
      </c>
      <c r="C58" s="213" t="s">
        <v>176</v>
      </c>
      <c r="D58" s="223">
        <v>1.33</v>
      </c>
      <c r="E58" s="172">
        <f t="shared" si="31"/>
        <v>1.33</v>
      </c>
      <c r="F58" s="174">
        <f t="shared" si="32"/>
        <v>0</v>
      </c>
      <c r="G58" s="174"/>
      <c r="H58" s="174"/>
      <c r="I58" s="247">
        <v>0.33</v>
      </c>
      <c r="J58" s="277">
        <v>0.5</v>
      </c>
      <c r="K58" s="277"/>
      <c r="L58" s="277"/>
      <c r="M58" s="174">
        <v>0.5</v>
      </c>
      <c r="N58" s="205"/>
      <c r="O58" s="205"/>
      <c r="P58" s="205"/>
      <c r="Q58" s="205"/>
      <c r="R58" s="205"/>
      <c r="S58" s="205"/>
      <c r="T58" s="205"/>
      <c r="U58" s="205"/>
      <c r="V58" s="205"/>
      <c r="W58" s="205"/>
      <c r="X58" s="205"/>
      <c r="Y58" s="203">
        <f t="shared" si="21"/>
        <v>0</v>
      </c>
      <c r="Z58" s="205"/>
      <c r="AA58" s="205"/>
      <c r="AB58" s="205"/>
      <c r="AC58" s="205"/>
      <c r="AD58" s="205"/>
      <c r="AE58" s="205"/>
      <c r="AF58" s="205"/>
      <c r="AG58" s="205"/>
      <c r="AH58" s="205"/>
      <c r="AI58" s="205"/>
      <c r="AJ58" s="205"/>
      <c r="AK58" s="205"/>
      <c r="AL58" s="171">
        <f t="shared" si="9"/>
        <v>0</v>
      </c>
      <c r="AM58" s="205"/>
      <c r="AN58" s="205"/>
      <c r="AO58" s="205"/>
      <c r="AP58" s="205"/>
      <c r="AQ58" s="205"/>
      <c r="AR58" s="205"/>
      <c r="AS58" s="205"/>
      <c r="AT58" s="205"/>
      <c r="AU58" s="205"/>
      <c r="AV58" s="205"/>
      <c r="AW58" s="205"/>
      <c r="AX58" s="205"/>
      <c r="AY58" s="205"/>
      <c r="AZ58" s="205"/>
      <c r="BA58" s="205"/>
      <c r="BB58" s="205"/>
      <c r="BC58" s="205"/>
      <c r="BD58" s="205"/>
      <c r="BE58" s="205"/>
      <c r="BF58" s="174">
        <f t="shared" si="29"/>
        <v>1.33</v>
      </c>
      <c r="BG58" s="205"/>
      <c r="BH58" s="186">
        <f t="shared" si="33"/>
        <v>0</v>
      </c>
      <c r="BI58" s="275"/>
      <c r="BJ58" s="205"/>
      <c r="BK58" s="275"/>
      <c r="BL58" s="247">
        <v>1.33</v>
      </c>
      <c r="BM58" s="205"/>
      <c r="BN58" s="204" t="s">
        <v>177</v>
      </c>
      <c r="BO58" s="276"/>
      <c r="BP58" s="276" t="s">
        <v>174</v>
      </c>
      <c r="BQ58" s="297"/>
      <c r="BR58" s="215">
        <v>2020</v>
      </c>
      <c r="BS58" s="180" t="s">
        <v>121</v>
      </c>
      <c r="BT58" s="170"/>
      <c r="BU58" s="192">
        <f t="shared" si="34"/>
        <v>1.33</v>
      </c>
      <c r="CJ58" s="56">
        <f t="shared" si="3"/>
        <v>1.33</v>
      </c>
      <c r="CK58" s="56">
        <f t="shared" si="4"/>
        <v>0</v>
      </c>
    </row>
    <row r="59" spans="1:89" s="48" customFormat="1" ht="303.75" customHeight="1" x14ac:dyDescent="0.3">
      <c r="A59" s="246">
        <v>26</v>
      </c>
      <c r="B59" s="202" t="s">
        <v>178</v>
      </c>
      <c r="C59" s="265" t="s">
        <v>179</v>
      </c>
      <c r="D59" s="291">
        <v>70</v>
      </c>
      <c r="E59" s="172">
        <f t="shared" si="31"/>
        <v>70</v>
      </c>
      <c r="F59" s="174">
        <f t="shared" si="32"/>
        <v>6.5</v>
      </c>
      <c r="G59" s="247">
        <v>6.5</v>
      </c>
      <c r="H59" s="247"/>
      <c r="I59" s="247">
        <v>3.75</v>
      </c>
      <c r="J59" s="247">
        <v>1.5</v>
      </c>
      <c r="K59" s="247"/>
      <c r="L59" s="247"/>
      <c r="M59" s="247">
        <v>55</v>
      </c>
      <c r="N59" s="247">
        <v>0.25</v>
      </c>
      <c r="O59" s="247"/>
      <c r="P59" s="247"/>
      <c r="Q59" s="247"/>
      <c r="R59" s="247"/>
      <c r="S59" s="247"/>
      <c r="T59" s="247"/>
      <c r="U59" s="247"/>
      <c r="V59" s="247"/>
      <c r="W59" s="247"/>
      <c r="X59" s="247"/>
      <c r="Y59" s="203">
        <f t="shared" si="21"/>
        <v>0</v>
      </c>
      <c r="Z59" s="247"/>
      <c r="AA59" s="247"/>
      <c r="AB59" s="247"/>
      <c r="AC59" s="247"/>
      <c r="AD59" s="247"/>
      <c r="AE59" s="247"/>
      <c r="AF59" s="247"/>
      <c r="AG59" s="247"/>
      <c r="AH59" s="247"/>
      <c r="AI59" s="247">
        <v>3</v>
      </c>
      <c r="AJ59" s="247"/>
      <c r="AK59" s="247"/>
      <c r="AL59" s="171">
        <f t="shared" si="9"/>
        <v>0</v>
      </c>
      <c r="AM59" s="247"/>
      <c r="AN59" s="247"/>
      <c r="AO59" s="247"/>
      <c r="AP59" s="247"/>
      <c r="AQ59" s="247"/>
      <c r="AR59" s="247"/>
      <c r="AS59" s="247"/>
      <c r="AT59" s="247"/>
      <c r="AU59" s="247"/>
      <c r="AV59" s="247"/>
      <c r="AW59" s="247"/>
      <c r="AX59" s="247"/>
      <c r="AY59" s="247"/>
      <c r="AZ59" s="247"/>
      <c r="BA59" s="247"/>
      <c r="BB59" s="247"/>
      <c r="BC59" s="247"/>
      <c r="BD59" s="247"/>
      <c r="BE59" s="247"/>
      <c r="BF59" s="174">
        <f t="shared" si="29"/>
        <v>63.5</v>
      </c>
      <c r="BG59" s="247"/>
      <c r="BH59" s="186">
        <f t="shared" si="33"/>
        <v>0</v>
      </c>
      <c r="BI59" s="252"/>
      <c r="BJ59" s="247"/>
      <c r="BK59" s="252"/>
      <c r="BL59" s="247">
        <v>70</v>
      </c>
      <c r="BM59" s="247"/>
      <c r="BN59" s="294" t="s">
        <v>180</v>
      </c>
      <c r="BO59" s="262" t="s">
        <v>181</v>
      </c>
      <c r="BP59" s="180" t="s">
        <v>182</v>
      </c>
      <c r="BQ59" s="262"/>
      <c r="BR59" s="175">
        <v>2020</v>
      </c>
      <c r="BS59" s="180" t="s">
        <v>121</v>
      </c>
      <c r="BT59" s="170"/>
      <c r="BU59" s="192">
        <f t="shared" si="34"/>
        <v>70</v>
      </c>
      <c r="CJ59" s="56">
        <f t="shared" si="3"/>
        <v>70</v>
      </c>
      <c r="CK59" s="56">
        <f t="shared" si="4"/>
        <v>0</v>
      </c>
    </row>
    <row r="60" spans="1:89" s="48" customFormat="1" ht="204.6" customHeight="1" x14ac:dyDescent="0.3">
      <c r="A60" s="246">
        <v>27</v>
      </c>
      <c r="B60" s="202" t="s">
        <v>183</v>
      </c>
      <c r="C60" s="174" t="s">
        <v>85</v>
      </c>
      <c r="D60" s="420">
        <v>7</v>
      </c>
      <c r="E60" s="172">
        <f t="shared" si="31"/>
        <v>7</v>
      </c>
      <c r="F60" s="174">
        <f t="shared" si="32"/>
        <v>0.5</v>
      </c>
      <c r="G60" s="174">
        <v>0.5</v>
      </c>
      <c r="H60" s="185"/>
      <c r="I60" s="247">
        <v>2</v>
      </c>
      <c r="J60" s="247">
        <v>2</v>
      </c>
      <c r="K60" s="247"/>
      <c r="L60" s="247"/>
      <c r="M60" s="247">
        <v>2.5</v>
      </c>
      <c r="N60" s="203"/>
      <c r="O60" s="203"/>
      <c r="P60" s="203"/>
      <c r="Q60" s="203"/>
      <c r="R60" s="203"/>
      <c r="S60" s="203"/>
      <c r="T60" s="203"/>
      <c r="U60" s="203"/>
      <c r="V60" s="203"/>
      <c r="W60" s="203"/>
      <c r="X60" s="203"/>
      <c r="Y60" s="203">
        <f t="shared" si="21"/>
        <v>0</v>
      </c>
      <c r="Z60" s="203"/>
      <c r="AA60" s="203"/>
      <c r="AB60" s="203"/>
      <c r="AC60" s="203"/>
      <c r="AD60" s="203"/>
      <c r="AE60" s="203"/>
      <c r="AF60" s="203"/>
      <c r="AG60" s="203"/>
      <c r="AH60" s="203"/>
      <c r="AI60" s="203"/>
      <c r="AJ60" s="203"/>
      <c r="AK60" s="203"/>
      <c r="AL60" s="171">
        <f t="shared" si="9"/>
        <v>0</v>
      </c>
      <c r="AM60" s="203"/>
      <c r="AN60" s="203"/>
      <c r="AO60" s="203"/>
      <c r="AP60" s="203"/>
      <c r="AQ60" s="203"/>
      <c r="AR60" s="203"/>
      <c r="AS60" s="203"/>
      <c r="AT60" s="203"/>
      <c r="AU60" s="203"/>
      <c r="AV60" s="203"/>
      <c r="AW60" s="203"/>
      <c r="AX60" s="203"/>
      <c r="AY60" s="203"/>
      <c r="AZ60" s="203"/>
      <c r="BA60" s="203"/>
      <c r="BB60" s="203"/>
      <c r="BC60" s="203"/>
      <c r="BD60" s="203"/>
      <c r="BE60" s="203"/>
      <c r="BF60" s="174">
        <f t="shared" si="29"/>
        <v>6.5</v>
      </c>
      <c r="BG60" s="203"/>
      <c r="BH60" s="186">
        <f t="shared" si="33"/>
        <v>0</v>
      </c>
      <c r="BI60" s="258"/>
      <c r="BJ60" s="203"/>
      <c r="BK60" s="258"/>
      <c r="BL60" s="203">
        <v>7</v>
      </c>
      <c r="BM60" s="203"/>
      <c r="BN60" s="254" t="s">
        <v>184</v>
      </c>
      <c r="BO60" s="185"/>
      <c r="BP60" s="174" t="s">
        <v>119</v>
      </c>
      <c r="BQ60" s="185"/>
      <c r="BR60" s="189">
        <v>2019</v>
      </c>
      <c r="BS60" s="180" t="s">
        <v>185</v>
      </c>
      <c r="BT60" s="170"/>
      <c r="BU60" s="192">
        <f t="shared" si="34"/>
        <v>7</v>
      </c>
      <c r="CJ60" s="56">
        <f t="shared" si="3"/>
        <v>7</v>
      </c>
      <c r="CK60" s="56">
        <f t="shared" si="4"/>
        <v>0</v>
      </c>
    </row>
    <row r="61" spans="1:89" s="48" customFormat="1" ht="124.5" customHeight="1" x14ac:dyDescent="0.3">
      <c r="A61" s="246">
        <v>28</v>
      </c>
      <c r="B61" s="289" t="s">
        <v>186</v>
      </c>
      <c r="C61" s="265" t="s">
        <v>87</v>
      </c>
      <c r="D61" s="291">
        <v>1.2</v>
      </c>
      <c r="E61" s="295">
        <f t="shared" si="31"/>
        <v>1.2</v>
      </c>
      <c r="F61" s="174">
        <f t="shared" si="32"/>
        <v>0</v>
      </c>
      <c r="G61" s="277"/>
      <c r="H61" s="277"/>
      <c r="I61" s="287">
        <v>0.6</v>
      </c>
      <c r="J61" s="287">
        <v>0.6</v>
      </c>
      <c r="K61" s="287"/>
      <c r="L61" s="277"/>
      <c r="M61" s="205"/>
      <c r="N61" s="205"/>
      <c r="O61" s="205"/>
      <c r="P61" s="205"/>
      <c r="Q61" s="205"/>
      <c r="R61" s="205"/>
      <c r="S61" s="205"/>
      <c r="T61" s="205"/>
      <c r="U61" s="205"/>
      <c r="V61" s="205"/>
      <c r="W61" s="205"/>
      <c r="X61" s="205"/>
      <c r="Y61" s="203">
        <f t="shared" si="21"/>
        <v>0</v>
      </c>
      <c r="Z61" s="205"/>
      <c r="AA61" s="205"/>
      <c r="AB61" s="205"/>
      <c r="AC61" s="205"/>
      <c r="AD61" s="205"/>
      <c r="AE61" s="205"/>
      <c r="AF61" s="205"/>
      <c r="AG61" s="205"/>
      <c r="AH61" s="205"/>
      <c r="AI61" s="205"/>
      <c r="AJ61" s="205"/>
      <c r="AK61" s="205"/>
      <c r="AL61" s="171">
        <f t="shared" si="9"/>
        <v>0</v>
      </c>
      <c r="AM61" s="205"/>
      <c r="AN61" s="205"/>
      <c r="AO61" s="205"/>
      <c r="AP61" s="205"/>
      <c r="AQ61" s="205"/>
      <c r="AR61" s="205"/>
      <c r="AS61" s="205"/>
      <c r="AT61" s="205"/>
      <c r="AU61" s="205"/>
      <c r="AV61" s="205"/>
      <c r="AW61" s="205"/>
      <c r="AX61" s="205"/>
      <c r="AY61" s="205"/>
      <c r="AZ61" s="205"/>
      <c r="BA61" s="205"/>
      <c r="BB61" s="205"/>
      <c r="BC61" s="205"/>
      <c r="BD61" s="205"/>
      <c r="BE61" s="205"/>
      <c r="BF61" s="174">
        <f t="shared" si="29"/>
        <v>1.2</v>
      </c>
      <c r="BG61" s="174"/>
      <c r="BH61" s="186">
        <f t="shared" si="33"/>
        <v>0</v>
      </c>
      <c r="BI61" s="178"/>
      <c r="BJ61" s="174"/>
      <c r="BK61" s="178"/>
      <c r="BL61" s="174">
        <v>1.2</v>
      </c>
      <c r="BM61" s="174"/>
      <c r="BN61" s="299" t="s">
        <v>187</v>
      </c>
      <c r="BO61" s="296"/>
      <c r="BP61" s="297" t="s">
        <v>188</v>
      </c>
      <c r="BQ61" s="297"/>
      <c r="BR61" s="215">
        <v>2019</v>
      </c>
      <c r="BS61" s="180" t="s">
        <v>185</v>
      </c>
      <c r="BT61" s="170"/>
      <c r="BU61" s="192">
        <f t="shared" si="34"/>
        <v>1.2</v>
      </c>
      <c r="CJ61" s="56">
        <f t="shared" si="3"/>
        <v>1.2</v>
      </c>
      <c r="CK61" s="56">
        <f t="shared" si="4"/>
        <v>0</v>
      </c>
    </row>
    <row r="62" spans="1:89" s="48" customFormat="1" ht="159.75" customHeight="1" x14ac:dyDescent="0.3">
      <c r="A62" s="246">
        <v>29</v>
      </c>
      <c r="B62" s="289" t="s">
        <v>189</v>
      </c>
      <c r="C62" s="265" t="s">
        <v>82</v>
      </c>
      <c r="D62" s="291">
        <v>4.1100000000000003</v>
      </c>
      <c r="E62" s="295">
        <f t="shared" si="31"/>
        <v>4.1100000000000003</v>
      </c>
      <c r="F62" s="174">
        <v>0</v>
      </c>
      <c r="G62" s="277"/>
      <c r="H62" s="277"/>
      <c r="I62" s="287">
        <v>1</v>
      </c>
      <c r="J62" s="287">
        <v>1</v>
      </c>
      <c r="K62" s="287"/>
      <c r="L62" s="277"/>
      <c r="M62" s="435">
        <v>0.5</v>
      </c>
      <c r="N62" s="205"/>
      <c r="O62" s="205"/>
      <c r="P62" s="205"/>
      <c r="Q62" s="205"/>
      <c r="R62" s="205"/>
      <c r="S62" s="205"/>
      <c r="T62" s="205"/>
      <c r="U62" s="205"/>
      <c r="V62" s="205"/>
      <c r="W62" s="205"/>
      <c r="X62" s="205"/>
      <c r="Y62" s="247">
        <f t="shared" si="21"/>
        <v>1</v>
      </c>
      <c r="Z62" s="435">
        <v>0.5</v>
      </c>
      <c r="AA62" s="435">
        <v>0.5</v>
      </c>
      <c r="AB62" s="435"/>
      <c r="AC62" s="435"/>
      <c r="AD62" s="435"/>
      <c r="AE62" s="435"/>
      <c r="AF62" s="435"/>
      <c r="AG62" s="435"/>
      <c r="AH62" s="435"/>
      <c r="AI62" s="435"/>
      <c r="AJ62" s="435"/>
      <c r="AK62" s="435"/>
      <c r="AL62" s="436">
        <f t="shared" si="9"/>
        <v>0</v>
      </c>
      <c r="AM62" s="435"/>
      <c r="AN62" s="435"/>
      <c r="AO62" s="435"/>
      <c r="AP62" s="435"/>
      <c r="AQ62" s="435"/>
      <c r="AR62" s="435"/>
      <c r="AS62" s="435"/>
      <c r="AT62" s="435"/>
      <c r="AU62" s="435"/>
      <c r="AV62" s="435"/>
      <c r="AW62" s="435"/>
      <c r="AX62" s="435"/>
      <c r="AY62" s="435"/>
      <c r="AZ62" s="435"/>
      <c r="BA62" s="435"/>
      <c r="BB62" s="435">
        <v>0.5</v>
      </c>
      <c r="BC62" s="205"/>
      <c r="BD62" s="205"/>
      <c r="BE62" s="205">
        <v>0.11</v>
      </c>
      <c r="BF62" s="174">
        <f t="shared" si="29"/>
        <v>4.1100000000000003</v>
      </c>
      <c r="BG62" s="174"/>
      <c r="BH62" s="186"/>
      <c r="BI62" s="178"/>
      <c r="BJ62" s="174"/>
      <c r="BK62" s="178"/>
      <c r="BL62" s="174"/>
      <c r="BM62" s="174"/>
      <c r="BN62" s="299" t="s">
        <v>166</v>
      </c>
      <c r="BO62" s="296"/>
      <c r="BP62" s="297" t="s">
        <v>159</v>
      </c>
      <c r="BQ62" s="297"/>
      <c r="BR62" s="215">
        <v>2021</v>
      </c>
      <c r="BS62" s="180"/>
      <c r="BT62" s="300" t="s">
        <v>190</v>
      </c>
      <c r="BU62" s="192"/>
      <c r="CJ62" s="56">
        <f t="shared" si="3"/>
        <v>4.1100000000000003</v>
      </c>
      <c r="CK62" s="56">
        <f t="shared" si="4"/>
        <v>0</v>
      </c>
    </row>
    <row r="63" spans="1:89" s="48" customFormat="1" ht="165" customHeight="1" x14ac:dyDescent="0.3">
      <c r="A63" s="246">
        <v>30</v>
      </c>
      <c r="B63" s="289" t="s">
        <v>191</v>
      </c>
      <c r="C63" s="265" t="s">
        <v>82</v>
      </c>
      <c r="D63" s="291">
        <v>0.5</v>
      </c>
      <c r="E63" s="295">
        <f>SUM(G63:X63,Z63:AK63,AM63:BE63)</f>
        <v>0.5</v>
      </c>
      <c r="F63" s="174">
        <v>0.5</v>
      </c>
      <c r="G63" s="277"/>
      <c r="H63" s="277">
        <v>0.5</v>
      </c>
      <c r="I63" s="287"/>
      <c r="J63" s="287"/>
      <c r="K63" s="287"/>
      <c r="L63" s="277"/>
      <c r="M63" s="205"/>
      <c r="N63" s="205"/>
      <c r="O63" s="205"/>
      <c r="P63" s="205"/>
      <c r="Q63" s="205"/>
      <c r="R63" s="205"/>
      <c r="S63" s="205"/>
      <c r="T63" s="205"/>
      <c r="U63" s="205"/>
      <c r="V63" s="205"/>
      <c r="W63" s="205"/>
      <c r="X63" s="205"/>
      <c r="Y63" s="203">
        <f t="shared" si="21"/>
        <v>0</v>
      </c>
      <c r="Z63" s="205"/>
      <c r="AA63" s="205"/>
      <c r="AB63" s="205"/>
      <c r="AC63" s="205"/>
      <c r="AD63" s="205"/>
      <c r="AE63" s="205"/>
      <c r="AF63" s="205"/>
      <c r="AG63" s="205"/>
      <c r="AH63" s="205"/>
      <c r="AI63" s="205"/>
      <c r="AJ63" s="205"/>
      <c r="AK63" s="205"/>
      <c r="AL63" s="171">
        <f t="shared" si="9"/>
        <v>0</v>
      </c>
      <c r="AM63" s="205"/>
      <c r="AN63" s="205"/>
      <c r="AO63" s="205"/>
      <c r="AP63" s="205"/>
      <c r="AQ63" s="205"/>
      <c r="AR63" s="205"/>
      <c r="AS63" s="205"/>
      <c r="AT63" s="205"/>
      <c r="AU63" s="205"/>
      <c r="AV63" s="205"/>
      <c r="AW63" s="205"/>
      <c r="AX63" s="205"/>
      <c r="AY63" s="205"/>
      <c r="AZ63" s="205"/>
      <c r="BA63" s="205"/>
      <c r="BB63" s="205"/>
      <c r="BC63" s="205"/>
      <c r="BD63" s="205"/>
      <c r="BE63" s="205"/>
      <c r="BF63" s="174">
        <f t="shared" si="29"/>
        <v>0</v>
      </c>
      <c r="BG63" s="174"/>
      <c r="BH63" s="186"/>
      <c r="BI63" s="178"/>
      <c r="BJ63" s="174"/>
      <c r="BK63" s="178"/>
      <c r="BL63" s="174"/>
      <c r="BM63" s="174"/>
      <c r="BN63" s="299" t="s">
        <v>166</v>
      </c>
      <c r="BO63" s="296"/>
      <c r="BP63" s="297" t="s">
        <v>159</v>
      </c>
      <c r="BQ63" s="297"/>
      <c r="BR63" s="215">
        <v>2021</v>
      </c>
      <c r="BS63" s="180"/>
      <c r="BT63" s="300" t="s">
        <v>190</v>
      </c>
      <c r="BU63" s="192"/>
      <c r="CJ63" s="56">
        <f t="shared" si="3"/>
        <v>0.5</v>
      </c>
      <c r="CK63" s="56">
        <f t="shared" si="4"/>
        <v>0</v>
      </c>
    </row>
    <row r="64" spans="1:89" s="46" customFormat="1" ht="24" customHeight="1" x14ac:dyDescent="0.3">
      <c r="A64" s="255"/>
      <c r="B64" s="245" t="s">
        <v>192</v>
      </c>
      <c r="C64" s="185"/>
      <c r="D64" s="420">
        <v>3.9849000000000001</v>
      </c>
      <c r="E64" s="172">
        <f t="shared" ref="E64:BE64" si="35">SUM(E65,E66)</f>
        <v>3.9849000000000001</v>
      </c>
      <c r="F64" s="172">
        <f t="shared" si="35"/>
        <v>1.0657000000000001</v>
      </c>
      <c r="G64" s="172">
        <f t="shared" si="35"/>
        <v>1.0657000000000001</v>
      </c>
      <c r="H64" s="172">
        <f t="shared" si="35"/>
        <v>0</v>
      </c>
      <c r="I64" s="172">
        <f t="shared" si="35"/>
        <v>0.85330000000000006</v>
      </c>
      <c r="J64" s="172">
        <f t="shared" si="35"/>
        <v>1.6012</v>
      </c>
      <c r="K64" s="172">
        <f t="shared" si="35"/>
        <v>0</v>
      </c>
      <c r="L64" s="172">
        <f t="shared" si="35"/>
        <v>0</v>
      </c>
      <c r="M64" s="172">
        <f t="shared" si="35"/>
        <v>0</v>
      </c>
      <c r="N64" s="172">
        <f t="shared" si="35"/>
        <v>0</v>
      </c>
      <c r="O64" s="172">
        <f t="shared" si="35"/>
        <v>0</v>
      </c>
      <c r="P64" s="172">
        <f t="shared" si="35"/>
        <v>0</v>
      </c>
      <c r="Q64" s="172">
        <f t="shared" si="35"/>
        <v>0</v>
      </c>
      <c r="R64" s="172">
        <f t="shared" si="35"/>
        <v>0</v>
      </c>
      <c r="S64" s="172">
        <f t="shared" si="35"/>
        <v>0</v>
      </c>
      <c r="T64" s="172">
        <f t="shared" si="35"/>
        <v>0</v>
      </c>
      <c r="U64" s="172">
        <f t="shared" si="35"/>
        <v>0</v>
      </c>
      <c r="V64" s="172">
        <f t="shared" si="35"/>
        <v>0</v>
      </c>
      <c r="W64" s="172">
        <f t="shared" si="35"/>
        <v>0</v>
      </c>
      <c r="X64" s="172">
        <f t="shared" si="35"/>
        <v>0</v>
      </c>
      <c r="Y64" s="203">
        <f t="shared" si="21"/>
        <v>0</v>
      </c>
      <c r="Z64" s="172">
        <f t="shared" si="35"/>
        <v>0</v>
      </c>
      <c r="AA64" s="172">
        <f t="shared" si="35"/>
        <v>0</v>
      </c>
      <c r="AB64" s="172">
        <f t="shared" si="35"/>
        <v>0</v>
      </c>
      <c r="AC64" s="172">
        <f t="shared" si="35"/>
        <v>0</v>
      </c>
      <c r="AD64" s="172">
        <f t="shared" si="35"/>
        <v>0</v>
      </c>
      <c r="AE64" s="172">
        <f t="shared" si="35"/>
        <v>0</v>
      </c>
      <c r="AF64" s="172">
        <f t="shared" si="35"/>
        <v>0</v>
      </c>
      <c r="AG64" s="172">
        <f t="shared" si="35"/>
        <v>0</v>
      </c>
      <c r="AH64" s="172">
        <f t="shared" si="35"/>
        <v>0</v>
      </c>
      <c r="AI64" s="172">
        <f t="shared" si="35"/>
        <v>0.2747</v>
      </c>
      <c r="AJ64" s="172">
        <f t="shared" si="35"/>
        <v>0.15</v>
      </c>
      <c r="AK64" s="172">
        <f t="shared" si="35"/>
        <v>0</v>
      </c>
      <c r="AL64" s="171">
        <f t="shared" si="9"/>
        <v>0</v>
      </c>
      <c r="AM64" s="172">
        <f t="shared" si="35"/>
        <v>0</v>
      </c>
      <c r="AN64" s="172">
        <f t="shared" si="35"/>
        <v>0</v>
      </c>
      <c r="AO64" s="172">
        <f t="shared" si="35"/>
        <v>0</v>
      </c>
      <c r="AP64" s="172">
        <f t="shared" si="35"/>
        <v>0</v>
      </c>
      <c r="AQ64" s="172">
        <f t="shared" si="35"/>
        <v>0</v>
      </c>
      <c r="AR64" s="172">
        <f t="shared" si="35"/>
        <v>0</v>
      </c>
      <c r="AS64" s="172">
        <f t="shared" si="35"/>
        <v>0</v>
      </c>
      <c r="AT64" s="172">
        <f t="shared" si="35"/>
        <v>0</v>
      </c>
      <c r="AU64" s="172">
        <f t="shared" si="35"/>
        <v>0</v>
      </c>
      <c r="AV64" s="172">
        <f t="shared" si="35"/>
        <v>0</v>
      </c>
      <c r="AW64" s="172">
        <f t="shared" si="35"/>
        <v>0</v>
      </c>
      <c r="AX64" s="172">
        <f t="shared" si="35"/>
        <v>0</v>
      </c>
      <c r="AY64" s="172">
        <f t="shared" si="35"/>
        <v>0</v>
      </c>
      <c r="AZ64" s="172">
        <f t="shared" si="35"/>
        <v>0</v>
      </c>
      <c r="BA64" s="172">
        <f t="shared" si="35"/>
        <v>0</v>
      </c>
      <c r="BB64" s="172">
        <f t="shared" si="35"/>
        <v>0</v>
      </c>
      <c r="BC64" s="172">
        <f t="shared" si="35"/>
        <v>0</v>
      </c>
      <c r="BD64" s="172">
        <f t="shared" si="35"/>
        <v>0</v>
      </c>
      <c r="BE64" s="172">
        <f t="shared" si="35"/>
        <v>0.04</v>
      </c>
      <c r="BF64" s="185">
        <f t="shared" si="29"/>
        <v>2.9192</v>
      </c>
      <c r="BG64" s="172" t="e">
        <f>SUM(#REF!,BG65,BG66)</f>
        <v>#REF!</v>
      </c>
      <c r="BH64" s="186" t="e">
        <f>BG64/E64</f>
        <v>#REF!</v>
      </c>
      <c r="BI64" s="258"/>
      <c r="BJ64" s="203"/>
      <c r="BK64" s="258"/>
      <c r="BL64" s="172" t="e">
        <f>SUM(#REF!,BL65,BL66)</f>
        <v>#REF!</v>
      </c>
      <c r="BM64" s="172" t="e">
        <f>SUM(#REF!,BM65,BM66)</f>
        <v>#REF!</v>
      </c>
      <c r="BN64" s="188"/>
      <c r="BO64" s="185"/>
      <c r="BP64" s="185"/>
      <c r="BQ64" s="185"/>
      <c r="BR64" s="189"/>
      <c r="BS64" s="190"/>
      <c r="BT64" s="229"/>
      <c r="BU64" s="192">
        <f>SUM(G64:X64,Z64:AK64,AM64:BE64)</f>
        <v>3.9849000000000001</v>
      </c>
      <c r="CJ64" s="56">
        <f t="shared" si="3"/>
        <v>3.9849000000000001</v>
      </c>
      <c r="CK64" s="56">
        <f t="shared" si="4"/>
        <v>0</v>
      </c>
    </row>
    <row r="65" spans="1:89" s="73" customFormat="1" ht="184.5" customHeight="1" x14ac:dyDescent="0.3">
      <c r="A65" s="246">
        <v>31</v>
      </c>
      <c r="B65" s="202" t="s">
        <v>193</v>
      </c>
      <c r="C65" s="189" t="s">
        <v>194</v>
      </c>
      <c r="D65" s="307">
        <v>8.4999999999999992E-2</v>
      </c>
      <c r="E65" s="172">
        <v>8.4999999999999992E-2</v>
      </c>
      <c r="F65" s="174">
        <v>0.04</v>
      </c>
      <c r="G65" s="174">
        <v>0.04</v>
      </c>
      <c r="H65" s="174"/>
      <c r="I65" s="247">
        <v>5.0000000000000001E-3</v>
      </c>
      <c r="J65" s="247"/>
      <c r="K65" s="247">
        <v>0</v>
      </c>
      <c r="L65" s="247">
        <v>0</v>
      </c>
      <c r="M65" s="174"/>
      <c r="N65" s="174"/>
      <c r="O65" s="174"/>
      <c r="P65" s="174"/>
      <c r="Q65" s="174"/>
      <c r="R65" s="174"/>
      <c r="S65" s="174"/>
      <c r="T65" s="174"/>
      <c r="U65" s="174"/>
      <c r="V65" s="174"/>
      <c r="W65" s="174"/>
      <c r="X65" s="174"/>
      <c r="Y65" s="203"/>
      <c r="Z65" s="174"/>
      <c r="AA65" s="185"/>
      <c r="AB65" s="185"/>
      <c r="AC65" s="185"/>
      <c r="AD65" s="185"/>
      <c r="AE65" s="185"/>
      <c r="AF65" s="185"/>
      <c r="AG65" s="185">
        <v>0</v>
      </c>
      <c r="AH65" s="185">
        <v>0</v>
      </c>
      <c r="AI65" s="174"/>
      <c r="AJ65" s="185"/>
      <c r="AK65" s="185"/>
      <c r="AL65" s="171"/>
      <c r="AM65" s="185"/>
      <c r="AN65" s="185"/>
      <c r="AO65" s="185"/>
      <c r="AP65" s="185"/>
      <c r="AQ65" s="185"/>
      <c r="AR65" s="185"/>
      <c r="AS65" s="185"/>
      <c r="AT65" s="185"/>
      <c r="AU65" s="185"/>
      <c r="AV65" s="185"/>
      <c r="AW65" s="185"/>
      <c r="AX65" s="185"/>
      <c r="AY65" s="185"/>
      <c r="AZ65" s="185"/>
      <c r="BA65" s="185"/>
      <c r="BB65" s="185"/>
      <c r="BC65" s="185">
        <v>0</v>
      </c>
      <c r="BD65" s="185">
        <v>0</v>
      </c>
      <c r="BE65" s="174">
        <v>0.04</v>
      </c>
      <c r="BF65" s="174">
        <v>4.4999999999999991E-2</v>
      </c>
      <c r="BG65" s="174"/>
      <c r="BH65" s="186">
        <f>BG65/E65</f>
        <v>0</v>
      </c>
      <c r="BI65" s="178"/>
      <c r="BJ65" s="174"/>
      <c r="BK65" s="178"/>
      <c r="BL65" s="247">
        <v>8.5000000000000006E-2</v>
      </c>
      <c r="BM65" s="174"/>
      <c r="BN65" s="301" t="s">
        <v>195</v>
      </c>
      <c r="BO65" s="205" t="s">
        <v>196</v>
      </c>
      <c r="BP65" s="302" t="s">
        <v>197</v>
      </c>
      <c r="BQ65" s="302"/>
      <c r="BR65" s="189">
        <v>2019</v>
      </c>
      <c r="BS65" s="180" t="s">
        <v>185</v>
      </c>
      <c r="BT65" s="264"/>
      <c r="BU65" s="192">
        <f>SUM(G65:X65,Z65:AK65,AM65:BE65)</f>
        <v>8.4999999999999992E-2</v>
      </c>
      <c r="CJ65" s="56">
        <f t="shared" si="3"/>
        <v>8.4999999999999992E-2</v>
      </c>
      <c r="CK65" s="56">
        <f t="shared" si="4"/>
        <v>0</v>
      </c>
    </row>
    <row r="66" spans="1:89" s="48" customFormat="1" ht="246.75" customHeight="1" x14ac:dyDescent="0.3">
      <c r="A66" s="246">
        <v>32</v>
      </c>
      <c r="B66" s="202" t="s">
        <v>620</v>
      </c>
      <c r="C66" s="189" t="s">
        <v>198</v>
      </c>
      <c r="D66" s="307">
        <v>3.8999000000000001</v>
      </c>
      <c r="E66" s="172">
        <v>3.8999000000000001</v>
      </c>
      <c r="F66" s="174">
        <v>1.0257000000000001</v>
      </c>
      <c r="G66" s="174">
        <v>1.0257000000000001</v>
      </c>
      <c r="H66" s="174"/>
      <c r="I66" s="247">
        <v>0.84830000000000005</v>
      </c>
      <c r="J66" s="247">
        <v>1.6012</v>
      </c>
      <c r="K66" s="247">
        <v>0</v>
      </c>
      <c r="L66" s="247">
        <v>0</v>
      </c>
      <c r="M66" s="174"/>
      <c r="N66" s="174"/>
      <c r="O66" s="174"/>
      <c r="P66" s="174"/>
      <c r="Q66" s="174"/>
      <c r="R66" s="174"/>
      <c r="S66" s="174"/>
      <c r="T66" s="174"/>
      <c r="U66" s="174"/>
      <c r="V66" s="174"/>
      <c r="W66" s="174"/>
      <c r="X66" s="174"/>
      <c r="Y66" s="203"/>
      <c r="Z66" s="174"/>
      <c r="AA66" s="185"/>
      <c r="AB66" s="185"/>
      <c r="AC66" s="185"/>
      <c r="AD66" s="185"/>
      <c r="AE66" s="185"/>
      <c r="AF66" s="185"/>
      <c r="AG66" s="185">
        <v>0</v>
      </c>
      <c r="AH66" s="185">
        <v>0</v>
      </c>
      <c r="AI66" s="174">
        <v>0.2747</v>
      </c>
      <c r="AJ66" s="174">
        <v>0.15</v>
      </c>
      <c r="AK66" s="185"/>
      <c r="AL66" s="171"/>
      <c r="AM66" s="185"/>
      <c r="AN66" s="185"/>
      <c r="AO66" s="185"/>
      <c r="AP66" s="185"/>
      <c r="AQ66" s="185"/>
      <c r="AR66" s="185"/>
      <c r="AS66" s="185"/>
      <c r="AT66" s="185"/>
      <c r="AU66" s="185"/>
      <c r="AV66" s="185"/>
      <c r="AW66" s="185"/>
      <c r="AX66" s="185"/>
      <c r="AY66" s="185"/>
      <c r="AZ66" s="185"/>
      <c r="BA66" s="185"/>
      <c r="BB66" s="185"/>
      <c r="BC66" s="185">
        <v>0</v>
      </c>
      <c r="BD66" s="185">
        <v>0</v>
      </c>
      <c r="BE66" s="174"/>
      <c r="BF66" s="174">
        <v>2.8742000000000001</v>
      </c>
      <c r="BG66" s="174"/>
      <c r="BH66" s="186">
        <f>BG66/E66</f>
        <v>0</v>
      </c>
      <c r="BI66" s="178"/>
      <c r="BJ66" s="174"/>
      <c r="BK66" s="178"/>
      <c r="BL66" s="247">
        <v>2.8929</v>
      </c>
      <c r="BM66" s="174">
        <v>1.0069999999999999</v>
      </c>
      <c r="BN66" s="303" t="s">
        <v>199</v>
      </c>
      <c r="BO66" s="205" t="s">
        <v>196</v>
      </c>
      <c r="BP66" s="302" t="s">
        <v>197</v>
      </c>
      <c r="BQ66" s="302"/>
      <c r="BR66" s="189">
        <v>2019</v>
      </c>
      <c r="BS66" s="180" t="s">
        <v>185</v>
      </c>
      <c r="BT66" s="304" t="s">
        <v>200</v>
      </c>
      <c r="BU66" s="192">
        <f>SUM(G66:X66,Z66:AK66,AM66:BE66)</f>
        <v>3.8999000000000001</v>
      </c>
      <c r="CJ66" s="56">
        <f t="shared" si="3"/>
        <v>3.8999000000000001</v>
      </c>
      <c r="CK66" s="56">
        <f t="shared" si="4"/>
        <v>0</v>
      </c>
    </row>
    <row r="67" spans="1:89" s="74" customFormat="1" ht="24.75" customHeight="1" x14ac:dyDescent="0.3">
      <c r="A67" s="305"/>
      <c r="B67" s="306" t="s">
        <v>201</v>
      </c>
      <c r="C67" s="307"/>
      <c r="D67" s="307">
        <f t="shared" ref="D67:X67" si="36">SUM(D68:D81,D84:D88)</f>
        <v>18.663030000000006</v>
      </c>
      <c r="E67" s="308">
        <f t="shared" si="36"/>
        <v>18.163030000000003</v>
      </c>
      <c r="F67" s="172">
        <f t="shared" si="36"/>
        <v>15.54303</v>
      </c>
      <c r="G67" s="308">
        <f t="shared" si="36"/>
        <v>10.256030000000001</v>
      </c>
      <c r="H67" s="308">
        <f t="shared" si="36"/>
        <v>5.2869999999999999</v>
      </c>
      <c r="I67" s="308">
        <f t="shared" si="36"/>
        <v>1.87</v>
      </c>
      <c r="J67" s="308">
        <f t="shared" si="36"/>
        <v>0.6</v>
      </c>
      <c r="K67" s="308">
        <f t="shared" si="36"/>
        <v>0</v>
      </c>
      <c r="L67" s="308">
        <f t="shared" si="36"/>
        <v>0</v>
      </c>
      <c r="M67" s="203">
        <f t="shared" si="36"/>
        <v>0</v>
      </c>
      <c r="N67" s="203">
        <f t="shared" si="36"/>
        <v>0</v>
      </c>
      <c r="O67" s="203">
        <f t="shared" si="36"/>
        <v>0</v>
      </c>
      <c r="P67" s="203">
        <f t="shared" si="36"/>
        <v>0</v>
      </c>
      <c r="Q67" s="203">
        <f t="shared" si="36"/>
        <v>0</v>
      </c>
      <c r="R67" s="203">
        <f t="shared" si="36"/>
        <v>0</v>
      </c>
      <c r="S67" s="203">
        <f t="shared" si="36"/>
        <v>0</v>
      </c>
      <c r="T67" s="203">
        <f t="shared" si="36"/>
        <v>0</v>
      </c>
      <c r="U67" s="203">
        <f t="shared" si="36"/>
        <v>0</v>
      </c>
      <c r="V67" s="203">
        <f t="shared" si="36"/>
        <v>0</v>
      </c>
      <c r="W67" s="203">
        <f t="shared" si="36"/>
        <v>0</v>
      </c>
      <c r="X67" s="203">
        <f t="shared" si="36"/>
        <v>0</v>
      </c>
      <c r="Y67" s="203">
        <f t="shared" si="21"/>
        <v>0</v>
      </c>
      <c r="Z67" s="203">
        <f t="shared" ref="Z67:AK67" si="37">SUM(Z68:Z81,Z84:Z88)</f>
        <v>0</v>
      </c>
      <c r="AA67" s="203">
        <f t="shared" si="37"/>
        <v>0</v>
      </c>
      <c r="AB67" s="203">
        <f t="shared" si="37"/>
        <v>0</v>
      </c>
      <c r="AC67" s="203">
        <f t="shared" si="37"/>
        <v>0</v>
      </c>
      <c r="AD67" s="203">
        <f t="shared" si="37"/>
        <v>0</v>
      </c>
      <c r="AE67" s="203">
        <f t="shared" si="37"/>
        <v>0</v>
      </c>
      <c r="AF67" s="203">
        <f t="shared" si="37"/>
        <v>0</v>
      </c>
      <c r="AG67" s="203">
        <f t="shared" si="37"/>
        <v>0</v>
      </c>
      <c r="AH67" s="203">
        <f t="shared" si="37"/>
        <v>0</v>
      </c>
      <c r="AI67" s="203">
        <f t="shared" si="37"/>
        <v>0.05</v>
      </c>
      <c r="AJ67" s="203">
        <f t="shared" si="37"/>
        <v>0</v>
      </c>
      <c r="AK67" s="203">
        <f t="shared" si="37"/>
        <v>0</v>
      </c>
      <c r="AL67" s="172">
        <f t="shared" si="9"/>
        <v>0.1</v>
      </c>
      <c r="AM67" s="308">
        <f t="shared" ref="AM67:BE67" si="38">SUM(AM68:AM81,AM84:AM88)</f>
        <v>0</v>
      </c>
      <c r="AN67" s="185">
        <f t="shared" si="38"/>
        <v>0</v>
      </c>
      <c r="AO67" s="308">
        <f t="shared" si="38"/>
        <v>0</v>
      </c>
      <c r="AP67" s="308">
        <f t="shared" si="38"/>
        <v>0</v>
      </c>
      <c r="AQ67" s="308">
        <f t="shared" si="38"/>
        <v>0.1</v>
      </c>
      <c r="AR67" s="308">
        <f t="shared" si="38"/>
        <v>0</v>
      </c>
      <c r="AS67" s="308">
        <f t="shared" si="38"/>
        <v>0</v>
      </c>
      <c r="AT67" s="308">
        <f t="shared" si="38"/>
        <v>0</v>
      </c>
      <c r="AU67" s="308">
        <f t="shared" si="38"/>
        <v>0</v>
      </c>
      <c r="AV67" s="185">
        <f t="shared" si="38"/>
        <v>0</v>
      </c>
      <c r="AW67" s="185">
        <f t="shared" si="38"/>
        <v>0</v>
      </c>
      <c r="AX67" s="185">
        <f t="shared" si="38"/>
        <v>0</v>
      </c>
      <c r="AY67" s="185">
        <f t="shared" si="38"/>
        <v>0</v>
      </c>
      <c r="AZ67" s="185">
        <f t="shared" si="38"/>
        <v>0</v>
      </c>
      <c r="BA67" s="185">
        <f t="shared" si="38"/>
        <v>0</v>
      </c>
      <c r="BB67" s="185">
        <f t="shared" si="38"/>
        <v>0</v>
      </c>
      <c r="BC67" s="308">
        <f t="shared" si="38"/>
        <v>0</v>
      </c>
      <c r="BD67" s="308">
        <f t="shared" si="38"/>
        <v>0</v>
      </c>
      <c r="BE67" s="308">
        <f t="shared" si="38"/>
        <v>0</v>
      </c>
      <c r="BF67" s="185">
        <f t="shared" ref="BF67:BF131" si="39">E67-F67</f>
        <v>2.6200000000000028</v>
      </c>
      <c r="BG67" s="308">
        <f>SUM(BG68:BG82)</f>
        <v>2.2999999999999998</v>
      </c>
      <c r="BH67" s="186">
        <f>BG67/E67</f>
        <v>0.12663085399297361</v>
      </c>
      <c r="BI67" s="308"/>
      <c r="BJ67" s="308"/>
      <c r="BK67" s="308"/>
      <c r="BL67" s="308">
        <f>SUM(BL68:BL82)</f>
        <v>9.5260300000000022</v>
      </c>
      <c r="BM67" s="308">
        <f>SUM(BM68:BM82)</f>
        <v>0</v>
      </c>
      <c r="BN67" s="309"/>
      <c r="BO67" s="307"/>
      <c r="BP67" s="307"/>
      <c r="BQ67" s="307"/>
      <c r="BR67" s="310"/>
      <c r="BS67" s="291"/>
      <c r="BT67" s="311"/>
      <c r="BU67" s="311">
        <f>SUM(G67:X67,Z67:AK67,AM67:BE67)</f>
        <v>18.163030000000006</v>
      </c>
      <c r="CJ67" s="56">
        <f t="shared" si="3"/>
        <v>18.163030000000003</v>
      </c>
      <c r="CK67" s="56">
        <f t="shared" si="4"/>
        <v>0</v>
      </c>
    </row>
    <row r="68" spans="1:89" s="48" customFormat="1" ht="103.5" customHeight="1" x14ac:dyDescent="0.3">
      <c r="A68" s="246">
        <v>33</v>
      </c>
      <c r="B68" s="202" t="s">
        <v>202</v>
      </c>
      <c r="C68" s="189" t="s">
        <v>82</v>
      </c>
      <c r="D68" s="381">
        <v>0.4</v>
      </c>
      <c r="E68" s="172">
        <f t="shared" ref="E68:E88" si="40">SUM(G68:X68,Z68:AK68,AM68:BE68)</f>
        <v>0.4</v>
      </c>
      <c r="F68" s="174">
        <f>SUM(G68:H68)</f>
        <v>0.2</v>
      </c>
      <c r="G68" s="174"/>
      <c r="H68" s="174">
        <v>0.2</v>
      </c>
      <c r="I68" s="247">
        <v>0.1</v>
      </c>
      <c r="J68" s="247">
        <v>0.1</v>
      </c>
      <c r="K68" s="247"/>
      <c r="L68" s="247"/>
      <c r="M68" s="174"/>
      <c r="N68" s="174"/>
      <c r="O68" s="174"/>
      <c r="P68" s="174"/>
      <c r="Q68" s="174"/>
      <c r="R68" s="174"/>
      <c r="S68" s="174"/>
      <c r="T68" s="174"/>
      <c r="U68" s="174"/>
      <c r="V68" s="174"/>
      <c r="W68" s="174"/>
      <c r="X68" s="174"/>
      <c r="Y68" s="203">
        <f t="shared" si="21"/>
        <v>0</v>
      </c>
      <c r="Z68" s="174"/>
      <c r="AA68" s="185"/>
      <c r="AB68" s="185"/>
      <c r="AC68" s="185"/>
      <c r="AD68" s="185"/>
      <c r="AE68" s="185"/>
      <c r="AF68" s="185"/>
      <c r="AG68" s="185"/>
      <c r="AH68" s="185"/>
      <c r="AI68" s="174"/>
      <c r="AJ68" s="185"/>
      <c r="AK68" s="185"/>
      <c r="AL68" s="171">
        <f t="shared" si="9"/>
        <v>0</v>
      </c>
      <c r="AM68" s="185"/>
      <c r="AN68" s="185"/>
      <c r="AO68" s="185"/>
      <c r="AP68" s="185"/>
      <c r="AQ68" s="185"/>
      <c r="AR68" s="185"/>
      <c r="AS68" s="185"/>
      <c r="AT68" s="185"/>
      <c r="AU68" s="185"/>
      <c r="AV68" s="185"/>
      <c r="AW68" s="185"/>
      <c r="AX68" s="185"/>
      <c r="AY68" s="185"/>
      <c r="AZ68" s="185"/>
      <c r="BA68" s="185"/>
      <c r="BB68" s="185"/>
      <c r="BC68" s="185"/>
      <c r="BD68" s="185"/>
      <c r="BE68" s="174"/>
      <c r="BF68" s="174">
        <f t="shared" si="39"/>
        <v>0.2</v>
      </c>
      <c r="BG68" s="174">
        <v>2.2999999999999998</v>
      </c>
      <c r="BH68" s="186">
        <f>BG68/E68</f>
        <v>5.7499999999999991</v>
      </c>
      <c r="BI68" s="178"/>
      <c r="BJ68" s="174"/>
      <c r="BK68" s="178">
        <v>2.2999999999999998</v>
      </c>
      <c r="BL68" s="247">
        <v>0.4</v>
      </c>
      <c r="BM68" s="174"/>
      <c r="BN68" s="303" t="s">
        <v>203</v>
      </c>
      <c r="BO68" s="205" t="s">
        <v>132</v>
      </c>
      <c r="BP68" s="302" t="s">
        <v>204</v>
      </c>
      <c r="BQ68" s="302"/>
      <c r="BR68" s="189">
        <v>2019</v>
      </c>
      <c r="BS68" s="180" t="s">
        <v>185</v>
      </c>
      <c r="BT68" s="304"/>
      <c r="BU68" s="192">
        <f>SUM(G68:X68,Z68:AK68,AM68:BE68)</f>
        <v>0.4</v>
      </c>
      <c r="CJ68" s="56">
        <f t="shared" si="3"/>
        <v>0.4</v>
      </c>
      <c r="CK68" s="56">
        <f t="shared" si="4"/>
        <v>0</v>
      </c>
    </row>
    <row r="69" spans="1:89" s="48" customFormat="1" ht="138.75" customHeight="1" x14ac:dyDescent="0.3">
      <c r="A69" s="246">
        <v>34</v>
      </c>
      <c r="B69" s="202" t="s">
        <v>205</v>
      </c>
      <c r="C69" s="189" t="s">
        <v>82</v>
      </c>
      <c r="D69" s="381">
        <v>2.4500000000000002</v>
      </c>
      <c r="E69" s="172">
        <f t="shared" si="40"/>
        <v>2.4500000000000002</v>
      </c>
      <c r="F69" s="174">
        <f>SUM(G69:H69)</f>
        <v>2.4500000000000002</v>
      </c>
      <c r="G69" s="174"/>
      <c r="H69" s="174">
        <v>2.4500000000000002</v>
      </c>
      <c r="I69" s="247"/>
      <c r="J69" s="247"/>
      <c r="K69" s="247"/>
      <c r="L69" s="247"/>
      <c r="M69" s="174"/>
      <c r="N69" s="174"/>
      <c r="O69" s="174"/>
      <c r="P69" s="174"/>
      <c r="Q69" s="174"/>
      <c r="R69" s="174"/>
      <c r="S69" s="174"/>
      <c r="T69" s="174"/>
      <c r="U69" s="174"/>
      <c r="V69" s="174"/>
      <c r="W69" s="174"/>
      <c r="X69" s="174"/>
      <c r="Y69" s="203">
        <f t="shared" si="21"/>
        <v>0</v>
      </c>
      <c r="Z69" s="174"/>
      <c r="AA69" s="185"/>
      <c r="AB69" s="185"/>
      <c r="AC69" s="185"/>
      <c r="AD69" s="185"/>
      <c r="AE69" s="185"/>
      <c r="AF69" s="185"/>
      <c r="AG69" s="185"/>
      <c r="AH69" s="185"/>
      <c r="AI69" s="174"/>
      <c r="AJ69" s="185"/>
      <c r="AK69" s="185"/>
      <c r="AL69" s="171">
        <f t="shared" si="9"/>
        <v>0</v>
      </c>
      <c r="AM69" s="185"/>
      <c r="AN69" s="185"/>
      <c r="AO69" s="185"/>
      <c r="AP69" s="185"/>
      <c r="AQ69" s="185"/>
      <c r="AR69" s="185"/>
      <c r="AS69" s="185"/>
      <c r="AT69" s="185"/>
      <c r="AU69" s="185"/>
      <c r="AV69" s="185"/>
      <c r="AW69" s="185"/>
      <c r="AX69" s="185"/>
      <c r="AY69" s="185"/>
      <c r="AZ69" s="185"/>
      <c r="BA69" s="185"/>
      <c r="BB69" s="185"/>
      <c r="BC69" s="185"/>
      <c r="BD69" s="185"/>
      <c r="BE69" s="174"/>
      <c r="BF69" s="185">
        <f t="shared" si="39"/>
        <v>0</v>
      </c>
      <c r="BG69" s="174"/>
      <c r="BH69" s="186"/>
      <c r="BI69" s="178"/>
      <c r="BJ69" s="174"/>
      <c r="BK69" s="178"/>
      <c r="BL69" s="247"/>
      <c r="BM69" s="174"/>
      <c r="BN69" s="303" t="s">
        <v>166</v>
      </c>
      <c r="BO69" s="205"/>
      <c r="BP69" s="302" t="s">
        <v>204</v>
      </c>
      <c r="BQ69" s="302"/>
      <c r="BR69" s="189">
        <v>2021</v>
      </c>
      <c r="BS69" s="180"/>
      <c r="BT69" s="304" t="s">
        <v>190</v>
      </c>
      <c r="BU69" s="192"/>
      <c r="CJ69" s="56">
        <f t="shared" si="3"/>
        <v>2.4500000000000002</v>
      </c>
      <c r="CK69" s="56">
        <f t="shared" si="4"/>
        <v>0</v>
      </c>
    </row>
    <row r="70" spans="1:89" s="48" customFormat="1" ht="144.75" customHeight="1" x14ac:dyDescent="0.3">
      <c r="A70" s="246">
        <v>35</v>
      </c>
      <c r="B70" s="202" t="s">
        <v>206</v>
      </c>
      <c r="C70" s="189" t="s">
        <v>82</v>
      </c>
      <c r="D70" s="381">
        <v>0.15</v>
      </c>
      <c r="E70" s="172">
        <f t="shared" si="40"/>
        <v>0.15</v>
      </c>
      <c r="F70" s="174">
        <f>G70+H70</f>
        <v>0.15</v>
      </c>
      <c r="G70" s="174">
        <v>0.15</v>
      </c>
      <c r="H70" s="174"/>
      <c r="I70" s="247"/>
      <c r="J70" s="247"/>
      <c r="K70" s="247"/>
      <c r="L70" s="247"/>
      <c r="M70" s="174"/>
      <c r="N70" s="174"/>
      <c r="O70" s="174"/>
      <c r="P70" s="174"/>
      <c r="Q70" s="174"/>
      <c r="R70" s="174"/>
      <c r="S70" s="174"/>
      <c r="T70" s="174"/>
      <c r="U70" s="174"/>
      <c r="V70" s="174"/>
      <c r="W70" s="174"/>
      <c r="X70" s="174"/>
      <c r="Y70" s="203">
        <f t="shared" si="21"/>
        <v>0</v>
      </c>
      <c r="Z70" s="174"/>
      <c r="AA70" s="185"/>
      <c r="AB70" s="185"/>
      <c r="AC70" s="185"/>
      <c r="AD70" s="185"/>
      <c r="AE70" s="185"/>
      <c r="AF70" s="185"/>
      <c r="AG70" s="185"/>
      <c r="AH70" s="185"/>
      <c r="AI70" s="174"/>
      <c r="AJ70" s="185"/>
      <c r="AK70" s="185"/>
      <c r="AL70" s="171">
        <f t="shared" si="9"/>
        <v>0</v>
      </c>
      <c r="AM70" s="185"/>
      <c r="AN70" s="185"/>
      <c r="AO70" s="185"/>
      <c r="AP70" s="185"/>
      <c r="AQ70" s="185"/>
      <c r="AR70" s="185"/>
      <c r="AS70" s="185"/>
      <c r="AT70" s="185"/>
      <c r="AU70" s="185"/>
      <c r="AV70" s="185"/>
      <c r="AW70" s="185"/>
      <c r="AX70" s="185"/>
      <c r="AY70" s="185"/>
      <c r="AZ70" s="185"/>
      <c r="BA70" s="185"/>
      <c r="BB70" s="185"/>
      <c r="BC70" s="185"/>
      <c r="BD70" s="185"/>
      <c r="BE70" s="174"/>
      <c r="BF70" s="185">
        <f t="shared" si="39"/>
        <v>0</v>
      </c>
      <c r="BG70" s="174"/>
      <c r="BH70" s="186"/>
      <c r="BI70" s="178"/>
      <c r="BJ70" s="174"/>
      <c r="BK70" s="178"/>
      <c r="BL70" s="247"/>
      <c r="BM70" s="174"/>
      <c r="BN70" s="303" t="s">
        <v>166</v>
      </c>
      <c r="BO70" s="205"/>
      <c r="BP70" s="302" t="s">
        <v>204</v>
      </c>
      <c r="BQ70" s="302"/>
      <c r="BR70" s="189">
        <v>2021</v>
      </c>
      <c r="BS70" s="180"/>
      <c r="BT70" s="304" t="s">
        <v>190</v>
      </c>
      <c r="BU70" s="192"/>
      <c r="CJ70" s="56">
        <f t="shared" si="3"/>
        <v>0.15</v>
      </c>
      <c r="CK70" s="56">
        <f t="shared" si="4"/>
        <v>0</v>
      </c>
    </row>
    <row r="71" spans="1:89" s="48" customFormat="1" ht="405" customHeight="1" x14ac:dyDescent="0.3">
      <c r="A71" s="246">
        <v>36</v>
      </c>
      <c r="B71" s="196" t="s">
        <v>207</v>
      </c>
      <c r="C71" s="189" t="s">
        <v>208</v>
      </c>
      <c r="D71" s="307">
        <v>7.2260299999999997</v>
      </c>
      <c r="E71" s="308">
        <f t="shared" si="40"/>
        <v>7.2260299999999997</v>
      </c>
      <c r="F71" s="174">
        <f t="shared" ref="F71:F84" si="41">SUM(G71:H71)</f>
        <v>7.1760299999999999</v>
      </c>
      <c r="G71" s="174">
        <v>7.1760299999999999</v>
      </c>
      <c r="H71" s="174"/>
      <c r="I71" s="247"/>
      <c r="J71" s="247"/>
      <c r="K71" s="247"/>
      <c r="L71" s="247"/>
      <c r="M71" s="174"/>
      <c r="N71" s="174"/>
      <c r="O71" s="174"/>
      <c r="P71" s="174"/>
      <c r="Q71" s="174"/>
      <c r="R71" s="174"/>
      <c r="S71" s="174"/>
      <c r="T71" s="174"/>
      <c r="U71" s="174"/>
      <c r="V71" s="174"/>
      <c r="W71" s="174"/>
      <c r="X71" s="174"/>
      <c r="Y71" s="203">
        <f t="shared" si="21"/>
        <v>0</v>
      </c>
      <c r="Z71" s="174"/>
      <c r="AA71" s="185"/>
      <c r="AB71" s="185"/>
      <c r="AC71" s="185"/>
      <c r="AD71" s="185"/>
      <c r="AE71" s="185"/>
      <c r="AF71" s="185"/>
      <c r="AG71" s="185"/>
      <c r="AH71" s="185"/>
      <c r="AI71" s="174">
        <v>0.05</v>
      </c>
      <c r="AJ71" s="185"/>
      <c r="AK71" s="185"/>
      <c r="AL71" s="171">
        <f t="shared" si="9"/>
        <v>0</v>
      </c>
      <c r="AM71" s="185"/>
      <c r="AN71" s="185"/>
      <c r="AO71" s="185"/>
      <c r="AP71" s="185"/>
      <c r="AQ71" s="185"/>
      <c r="AR71" s="185"/>
      <c r="AS71" s="185"/>
      <c r="AT71" s="185"/>
      <c r="AU71" s="185"/>
      <c r="AV71" s="185"/>
      <c r="AW71" s="185"/>
      <c r="AX71" s="185"/>
      <c r="AY71" s="185"/>
      <c r="AZ71" s="185"/>
      <c r="BA71" s="185"/>
      <c r="BB71" s="185"/>
      <c r="BC71" s="185"/>
      <c r="BD71" s="185"/>
      <c r="BE71" s="174"/>
      <c r="BF71" s="174">
        <f t="shared" si="39"/>
        <v>4.9999999999999822E-2</v>
      </c>
      <c r="BG71" s="174"/>
      <c r="BH71" s="186">
        <f t="shared" ref="BH71:BH77" si="42">BG71/E71</f>
        <v>0</v>
      </c>
      <c r="BI71" s="178"/>
      <c r="BJ71" s="174"/>
      <c r="BK71" s="178"/>
      <c r="BL71" s="247">
        <f>E71-BG71</f>
        <v>7.2260299999999997</v>
      </c>
      <c r="BM71" s="174"/>
      <c r="BN71" s="312" t="s">
        <v>618</v>
      </c>
      <c r="BO71" s="205"/>
      <c r="BP71" s="302" t="s">
        <v>80</v>
      </c>
      <c r="BQ71" s="302"/>
      <c r="BR71" s="189">
        <v>2019</v>
      </c>
      <c r="BS71" s="180" t="s">
        <v>185</v>
      </c>
      <c r="BT71" s="304"/>
      <c r="BU71" s="192">
        <f t="shared" ref="BU71:BU76" si="43">SUM(G71:X71,Z71:AK71,AM71:BE71)</f>
        <v>7.2260299999999997</v>
      </c>
      <c r="CJ71" s="56">
        <f t="shared" si="3"/>
        <v>7.2260299999999997</v>
      </c>
      <c r="CK71" s="56">
        <f t="shared" si="4"/>
        <v>0</v>
      </c>
    </row>
    <row r="72" spans="1:89" s="125" customFormat="1" ht="181.9" customHeight="1" x14ac:dyDescent="0.3">
      <c r="A72" s="246">
        <v>37</v>
      </c>
      <c r="B72" s="425" t="s">
        <v>209</v>
      </c>
      <c r="C72" s="313" t="s">
        <v>87</v>
      </c>
      <c r="D72" s="421">
        <v>1.62</v>
      </c>
      <c r="E72" s="295">
        <v>1.62</v>
      </c>
      <c r="F72" s="174">
        <f>SUM(G72:H72)</f>
        <v>1.62</v>
      </c>
      <c r="G72" s="208">
        <v>1.62</v>
      </c>
      <c r="H72" s="314"/>
      <c r="I72" s="314"/>
      <c r="J72" s="314"/>
      <c r="K72" s="314"/>
      <c r="L72" s="314"/>
      <c r="M72" s="314"/>
      <c r="N72" s="314"/>
      <c r="O72" s="314"/>
      <c r="P72" s="314"/>
      <c r="Q72" s="314"/>
      <c r="R72" s="314"/>
      <c r="S72" s="314"/>
      <c r="T72" s="314"/>
      <c r="U72" s="314"/>
      <c r="V72" s="314"/>
      <c r="W72" s="314"/>
      <c r="X72" s="314"/>
      <c r="Y72" s="314"/>
      <c r="Z72" s="270"/>
      <c r="AA72" s="314"/>
      <c r="AB72" s="314"/>
      <c r="AC72" s="314"/>
      <c r="AD72" s="314"/>
      <c r="AE72" s="314"/>
      <c r="AF72" s="314"/>
      <c r="AG72" s="314"/>
      <c r="AH72" s="270"/>
      <c r="AI72" s="270"/>
      <c r="AJ72" s="314"/>
      <c r="AK72" s="314"/>
      <c r="AL72" s="203">
        <f>SUM(AM72:AT72)</f>
        <v>0</v>
      </c>
      <c r="AM72" s="314"/>
      <c r="AN72" s="314"/>
      <c r="AO72" s="314"/>
      <c r="AP72" s="314"/>
      <c r="AQ72" s="314"/>
      <c r="AR72" s="314"/>
      <c r="AS72" s="314"/>
      <c r="AT72" s="314"/>
      <c r="AU72" s="314"/>
      <c r="AV72" s="314"/>
      <c r="AW72" s="314"/>
      <c r="AX72" s="314"/>
      <c r="AY72" s="314"/>
      <c r="AZ72" s="314"/>
      <c r="BA72" s="314"/>
      <c r="BB72" s="314"/>
      <c r="BC72" s="314"/>
      <c r="BD72" s="314"/>
      <c r="BE72" s="314"/>
      <c r="BF72" s="174">
        <f>E72-F72</f>
        <v>0</v>
      </c>
      <c r="BG72" s="314"/>
      <c r="BH72" s="314"/>
      <c r="BI72" s="314"/>
      <c r="BJ72" s="314"/>
      <c r="BK72" s="314"/>
      <c r="BL72" s="314"/>
      <c r="BM72" s="314"/>
      <c r="BN72" s="315" t="s">
        <v>565</v>
      </c>
      <c r="BO72" s="205"/>
      <c r="BP72" s="302" t="s">
        <v>567</v>
      </c>
      <c r="BQ72" s="205"/>
      <c r="BR72" s="213">
        <v>2021</v>
      </c>
      <c r="BS72" s="180" t="s">
        <v>566</v>
      </c>
      <c r="BT72" s="316"/>
      <c r="BU72" s="316"/>
      <c r="CJ72" s="56">
        <f t="shared" si="3"/>
        <v>1.62</v>
      </c>
      <c r="CK72" s="56">
        <f t="shared" si="4"/>
        <v>0</v>
      </c>
    </row>
    <row r="73" spans="1:89" s="48" customFormat="1" ht="98.45" customHeight="1" x14ac:dyDescent="0.3">
      <c r="A73" s="246">
        <v>38</v>
      </c>
      <c r="B73" s="202" t="s">
        <v>593</v>
      </c>
      <c r="C73" s="174" t="s">
        <v>135</v>
      </c>
      <c r="D73" s="420">
        <v>0.15</v>
      </c>
      <c r="E73" s="172">
        <f t="shared" si="40"/>
        <v>0.15</v>
      </c>
      <c r="F73" s="174">
        <f t="shared" si="41"/>
        <v>0.15</v>
      </c>
      <c r="G73" s="174">
        <v>0.15</v>
      </c>
      <c r="H73" s="205"/>
      <c r="I73" s="277"/>
      <c r="J73" s="277"/>
      <c r="K73" s="277"/>
      <c r="L73" s="277"/>
      <c r="M73" s="205"/>
      <c r="N73" s="205"/>
      <c r="O73" s="205"/>
      <c r="P73" s="205"/>
      <c r="Q73" s="205"/>
      <c r="R73" s="205"/>
      <c r="S73" s="205"/>
      <c r="T73" s="205"/>
      <c r="U73" s="205"/>
      <c r="V73" s="205"/>
      <c r="W73" s="205"/>
      <c r="X73" s="205"/>
      <c r="Y73" s="203">
        <f t="shared" si="21"/>
        <v>0</v>
      </c>
      <c r="Z73" s="205"/>
      <c r="AA73" s="205"/>
      <c r="AB73" s="205"/>
      <c r="AC73" s="205"/>
      <c r="AD73" s="205"/>
      <c r="AE73" s="205"/>
      <c r="AF73" s="205"/>
      <c r="AG73" s="205"/>
      <c r="AH73" s="205"/>
      <c r="AI73" s="205"/>
      <c r="AJ73" s="205"/>
      <c r="AK73" s="205"/>
      <c r="AL73" s="171">
        <f t="shared" si="9"/>
        <v>0</v>
      </c>
      <c r="AM73" s="205"/>
      <c r="AN73" s="205"/>
      <c r="AO73" s="205"/>
      <c r="AP73" s="205"/>
      <c r="AQ73" s="205"/>
      <c r="AR73" s="205"/>
      <c r="AS73" s="205"/>
      <c r="AT73" s="205"/>
      <c r="AU73" s="205"/>
      <c r="AV73" s="205"/>
      <c r="AW73" s="205"/>
      <c r="AX73" s="205"/>
      <c r="AY73" s="205"/>
      <c r="AZ73" s="205"/>
      <c r="BA73" s="205"/>
      <c r="BB73" s="205"/>
      <c r="BC73" s="205"/>
      <c r="BD73" s="205"/>
      <c r="BE73" s="205"/>
      <c r="BF73" s="174">
        <f t="shared" si="39"/>
        <v>0</v>
      </c>
      <c r="BG73" s="317"/>
      <c r="BH73" s="186">
        <f t="shared" si="42"/>
        <v>0</v>
      </c>
      <c r="BI73" s="318"/>
      <c r="BJ73" s="317"/>
      <c r="BK73" s="318"/>
      <c r="BL73" s="174">
        <v>0.15</v>
      </c>
      <c r="BM73" s="174"/>
      <c r="BN73" s="315" t="s">
        <v>211</v>
      </c>
      <c r="BO73" s="302" t="s">
        <v>212</v>
      </c>
      <c r="BP73" s="276" t="s">
        <v>80</v>
      </c>
      <c r="BQ73" s="302"/>
      <c r="BR73" s="199" t="s">
        <v>137</v>
      </c>
      <c r="BS73" s="180" t="s">
        <v>185</v>
      </c>
      <c r="BT73" s="170"/>
      <c r="BU73" s="192">
        <f t="shared" si="43"/>
        <v>0.15</v>
      </c>
      <c r="CJ73" s="56">
        <f t="shared" si="3"/>
        <v>0.15</v>
      </c>
      <c r="CK73" s="56">
        <f t="shared" si="4"/>
        <v>0</v>
      </c>
    </row>
    <row r="74" spans="1:89" s="81" customFormat="1" ht="138.75" customHeight="1" x14ac:dyDescent="0.3">
      <c r="A74" s="246">
        <v>39</v>
      </c>
      <c r="B74" s="202" t="s">
        <v>594</v>
      </c>
      <c r="C74" s="174" t="s">
        <v>135</v>
      </c>
      <c r="D74" s="420">
        <v>1</v>
      </c>
      <c r="E74" s="172">
        <f t="shared" si="40"/>
        <v>1</v>
      </c>
      <c r="F74" s="174">
        <f t="shared" si="41"/>
        <v>1</v>
      </c>
      <c r="G74" s="174">
        <v>1</v>
      </c>
      <c r="H74" s="205"/>
      <c r="I74" s="277"/>
      <c r="J74" s="277"/>
      <c r="K74" s="277"/>
      <c r="L74" s="277"/>
      <c r="M74" s="205"/>
      <c r="N74" s="205"/>
      <c r="O74" s="205"/>
      <c r="P74" s="205"/>
      <c r="Q74" s="205"/>
      <c r="R74" s="205"/>
      <c r="S74" s="205"/>
      <c r="T74" s="205"/>
      <c r="U74" s="205"/>
      <c r="V74" s="205"/>
      <c r="W74" s="205"/>
      <c r="X74" s="205"/>
      <c r="Y74" s="203">
        <f t="shared" si="21"/>
        <v>0</v>
      </c>
      <c r="Z74" s="205"/>
      <c r="AA74" s="205"/>
      <c r="AB74" s="205"/>
      <c r="AC74" s="205"/>
      <c r="AD74" s="205"/>
      <c r="AE74" s="205"/>
      <c r="AF74" s="205"/>
      <c r="AG74" s="205"/>
      <c r="AH74" s="205"/>
      <c r="AI74" s="205"/>
      <c r="AJ74" s="205"/>
      <c r="AK74" s="205"/>
      <c r="AL74" s="171">
        <f t="shared" si="9"/>
        <v>0</v>
      </c>
      <c r="AM74" s="205"/>
      <c r="AN74" s="205"/>
      <c r="AO74" s="205"/>
      <c r="AP74" s="205"/>
      <c r="AQ74" s="205"/>
      <c r="AR74" s="205"/>
      <c r="AS74" s="205"/>
      <c r="AT74" s="205"/>
      <c r="AU74" s="205"/>
      <c r="AV74" s="205"/>
      <c r="AW74" s="205"/>
      <c r="AX74" s="205"/>
      <c r="AY74" s="205"/>
      <c r="AZ74" s="205"/>
      <c r="BA74" s="205"/>
      <c r="BB74" s="205"/>
      <c r="BC74" s="205"/>
      <c r="BD74" s="205"/>
      <c r="BE74" s="205"/>
      <c r="BF74" s="174">
        <f t="shared" si="39"/>
        <v>0</v>
      </c>
      <c r="BG74" s="317"/>
      <c r="BH74" s="186">
        <f t="shared" si="42"/>
        <v>0</v>
      </c>
      <c r="BI74" s="318"/>
      <c r="BJ74" s="317"/>
      <c r="BK74" s="318"/>
      <c r="BL74" s="174">
        <v>1</v>
      </c>
      <c r="BM74" s="174"/>
      <c r="BN74" s="315" t="s">
        <v>213</v>
      </c>
      <c r="BO74" s="302"/>
      <c r="BP74" s="276" t="s">
        <v>80</v>
      </c>
      <c r="BQ74" s="302"/>
      <c r="BR74" s="215">
        <v>2020</v>
      </c>
      <c r="BS74" s="180" t="s">
        <v>214</v>
      </c>
      <c r="BT74" s="304" t="s">
        <v>215</v>
      </c>
      <c r="BU74" s="192">
        <f t="shared" si="43"/>
        <v>1</v>
      </c>
      <c r="CJ74" s="56">
        <f t="shared" si="3"/>
        <v>1</v>
      </c>
      <c r="CK74" s="56">
        <f t="shared" si="4"/>
        <v>0</v>
      </c>
    </row>
    <row r="75" spans="1:89" s="50" customFormat="1" ht="102" customHeight="1" x14ac:dyDescent="0.3">
      <c r="A75" s="246">
        <v>40</v>
      </c>
      <c r="B75" s="202" t="s">
        <v>216</v>
      </c>
      <c r="C75" s="265" t="s">
        <v>217</v>
      </c>
      <c r="D75" s="291">
        <v>0.05</v>
      </c>
      <c r="E75" s="172">
        <f t="shared" si="40"/>
        <v>0.05</v>
      </c>
      <c r="F75" s="174">
        <f t="shared" si="41"/>
        <v>0</v>
      </c>
      <c r="G75" s="174"/>
      <c r="H75" s="174"/>
      <c r="I75" s="247"/>
      <c r="J75" s="247"/>
      <c r="K75" s="247"/>
      <c r="L75" s="247"/>
      <c r="M75" s="174"/>
      <c r="N75" s="174"/>
      <c r="O75" s="174"/>
      <c r="P75" s="174"/>
      <c r="Q75" s="174"/>
      <c r="R75" s="174"/>
      <c r="S75" s="174"/>
      <c r="T75" s="174"/>
      <c r="U75" s="174"/>
      <c r="V75" s="174"/>
      <c r="W75" s="174"/>
      <c r="X75" s="174"/>
      <c r="Y75" s="203">
        <f t="shared" si="21"/>
        <v>0</v>
      </c>
      <c r="Z75" s="174"/>
      <c r="AA75" s="174"/>
      <c r="AB75" s="174"/>
      <c r="AC75" s="174"/>
      <c r="AD75" s="174"/>
      <c r="AE75" s="174"/>
      <c r="AF75" s="174"/>
      <c r="AG75" s="174"/>
      <c r="AH75" s="174"/>
      <c r="AI75" s="174"/>
      <c r="AJ75" s="174"/>
      <c r="AK75" s="174"/>
      <c r="AL75" s="171">
        <f t="shared" si="9"/>
        <v>0.05</v>
      </c>
      <c r="AM75" s="174"/>
      <c r="AN75" s="174"/>
      <c r="AO75" s="174"/>
      <c r="AP75" s="174"/>
      <c r="AQ75" s="174">
        <v>0.05</v>
      </c>
      <c r="AR75" s="174"/>
      <c r="AS75" s="174"/>
      <c r="AT75" s="174"/>
      <c r="AU75" s="174"/>
      <c r="AV75" s="174"/>
      <c r="AW75" s="174"/>
      <c r="AX75" s="174"/>
      <c r="AY75" s="174"/>
      <c r="AZ75" s="174"/>
      <c r="BA75" s="174"/>
      <c r="BB75" s="174"/>
      <c r="BC75" s="174"/>
      <c r="BD75" s="174"/>
      <c r="BE75" s="174"/>
      <c r="BF75" s="174">
        <f t="shared" si="39"/>
        <v>0.05</v>
      </c>
      <c r="BG75" s="174"/>
      <c r="BH75" s="186">
        <f t="shared" si="42"/>
        <v>0</v>
      </c>
      <c r="BI75" s="178"/>
      <c r="BJ75" s="174"/>
      <c r="BK75" s="174"/>
      <c r="BL75" s="174">
        <v>0.05</v>
      </c>
      <c r="BM75" s="174"/>
      <c r="BN75" s="315" t="s">
        <v>218</v>
      </c>
      <c r="BO75" s="174" t="s">
        <v>219</v>
      </c>
      <c r="BP75" s="276" t="s">
        <v>80</v>
      </c>
      <c r="BQ75" s="265"/>
      <c r="BR75" s="189">
        <v>2019</v>
      </c>
      <c r="BS75" s="180" t="s">
        <v>185</v>
      </c>
      <c r="BT75" s="264"/>
      <c r="BU75" s="192">
        <f t="shared" si="43"/>
        <v>0.05</v>
      </c>
      <c r="CJ75" s="56">
        <f t="shared" ref="CJ75:CJ138" si="44">SUM(F75,I75:Y75,AF75:AL75,AV75:BE75)</f>
        <v>0.05</v>
      </c>
      <c r="CK75" s="56">
        <f t="shared" ref="CK75:CK138" si="45">CJ75-E75</f>
        <v>0</v>
      </c>
    </row>
    <row r="76" spans="1:89" s="48" customFormat="1" ht="186" customHeight="1" x14ac:dyDescent="0.3">
      <c r="A76" s="246">
        <v>41</v>
      </c>
      <c r="B76" s="202" t="s">
        <v>220</v>
      </c>
      <c r="C76" s="265" t="s">
        <v>217</v>
      </c>
      <c r="D76" s="291">
        <v>0.05</v>
      </c>
      <c r="E76" s="172">
        <f t="shared" si="40"/>
        <v>0.05</v>
      </c>
      <c r="F76" s="174">
        <f t="shared" si="41"/>
        <v>0</v>
      </c>
      <c r="G76" s="174"/>
      <c r="H76" s="174"/>
      <c r="I76" s="247"/>
      <c r="J76" s="247"/>
      <c r="K76" s="247"/>
      <c r="L76" s="247"/>
      <c r="M76" s="174"/>
      <c r="N76" s="174"/>
      <c r="O76" s="174"/>
      <c r="P76" s="174"/>
      <c r="Q76" s="174"/>
      <c r="R76" s="174"/>
      <c r="S76" s="174"/>
      <c r="T76" s="174"/>
      <c r="U76" s="174"/>
      <c r="V76" s="174"/>
      <c r="W76" s="174"/>
      <c r="X76" s="174"/>
      <c r="Y76" s="203">
        <f t="shared" si="21"/>
        <v>0</v>
      </c>
      <c r="Z76" s="174"/>
      <c r="AA76" s="174"/>
      <c r="AB76" s="174"/>
      <c r="AC76" s="174"/>
      <c r="AD76" s="174"/>
      <c r="AE76" s="174"/>
      <c r="AF76" s="174"/>
      <c r="AG76" s="174"/>
      <c r="AH76" s="174"/>
      <c r="AI76" s="174"/>
      <c r="AJ76" s="174"/>
      <c r="AK76" s="174"/>
      <c r="AL76" s="171">
        <f t="shared" si="9"/>
        <v>0.05</v>
      </c>
      <c r="AM76" s="174"/>
      <c r="AN76" s="174"/>
      <c r="AO76" s="174"/>
      <c r="AP76" s="174"/>
      <c r="AQ76" s="174">
        <v>0.05</v>
      </c>
      <c r="AR76" s="174"/>
      <c r="AS76" s="174"/>
      <c r="AT76" s="174"/>
      <c r="AU76" s="174"/>
      <c r="AV76" s="174"/>
      <c r="AW76" s="174"/>
      <c r="AX76" s="174"/>
      <c r="AY76" s="174"/>
      <c r="AZ76" s="174"/>
      <c r="BA76" s="174"/>
      <c r="BB76" s="174"/>
      <c r="BC76" s="174"/>
      <c r="BD76" s="174"/>
      <c r="BE76" s="174"/>
      <c r="BF76" s="174">
        <f t="shared" si="39"/>
        <v>0.05</v>
      </c>
      <c r="BG76" s="174"/>
      <c r="BH76" s="186">
        <f t="shared" si="42"/>
        <v>0</v>
      </c>
      <c r="BI76" s="178"/>
      <c r="BJ76" s="174"/>
      <c r="BK76" s="178"/>
      <c r="BL76" s="174">
        <v>0.05</v>
      </c>
      <c r="BM76" s="174"/>
      <c r="BN76" s="315" t="s">
        <v>221</v>
      </c>
      <c r="BO76" s="174"/>
      <c r="BP76" s="276" t="s">
        <v>80</v>
      </c>
      <c r="BQ76" s="265"/>
      <c r="BR76" s="189">
        <v>2019</v>
      </c>
      <c r="BS76" s="180" t="s">
        <v>185</v>
      </c>
      <c r="BT76" s="170"/>
      <c r="BU76" s="192">
        <f t="shared" si="43"/>
        <v>0.05</v>
      </c>
      <c r="CJ76" s="56">
        <f t="shared" si="44"/>
        <v>0.05</v>
      </c>
      <c r="CK76" s="56">
        <f t="shared" si="45"/>
        <v>0</v>
      </c>
    </row>
    <row r="77" spans="1:89" s="48" customFormat="1" ht="303" customHeight="1" x14ac:dyDescent="0.3">
      <c r="A77" s="246">
        <v>42</v>
      </c>
      <c r="B77" s="319" t="s">
        <v>556</v>
      </c>
      <c r="C77" s="320" t="s">
        <v>217</v>
      </c>
      <c r="D77" s="291">
        <v>0.5</v>
      </c>
      <c r="E77" s="321">
        <v>0</v>
      </c>
      <c r="F77" s="322">
        <f t="shared" si="41"/>
        <v>0</v>
      </c>
      <c r="G77" s="323"/>
      <c r="H77" s="323"/>
      <c r="I77" s="324"/>
      <c r="J77" s="324"/>
      <c r="K77" s="324"/>
      <c r="L77" s="324"/>
      <c r="M77" s="323"/>
      <c r="N77" s="323"/>
      <c r="O77" s="323"/>
      <c r="P77" s="323"/>
      <c r="Q77" s="323"/>
      <c r="R77" s="323"/>
      <c r="S77" s="323"/>
      <c r="T77" s="323"/>
      <c r="U77" s="323"/>
      <c r="V77" s="323"/>
      <c r="W77" s="323"/>
      <c r="X77" s="323"/>
      <c r="Y77" s="325">
        <f t="shared" si="21"/>
        <v>0</v>
      </c>
      <c r="Z77" s="323"/>
      <c r="AA77" s="323"/>
      <c r="AB77" s="323"/>
      <c r="AC77" s="323"/>
      <c r="AD77" s="323"/>
      <c r="AE77" s="323"/>
      <c r="AF77" s="323"/>
      <c r="AG77" s="323"/>
      <c r="AH77" s="323"/>
      <c r="AI77" s="323"/>
      <c r="AJ77" s="323"/>
      <c r="AK77" s="323"/>
      <c r="AL77" s="326">
        <f t="shared" si="9"/>
        <v>0</v>
      </c>
      <c r="AM77" s="323"/>
      <c r="AN77" s="323"/>
      <c r="AO77" s="323"/>
      <c r="AP77" s="323"/>
      <c r="AQ77" s="323"/>
      <c r="AR77" s="323"/>
      <c r="AS77" s="323"/>
      <c r="AT77" s="323"/>
      <c r="AU77" s="323"/>
      <c r="AV77" s="323"/>
      <c r="AW77" s="323"/>
      <c r="AX77" s="323"/>
      <c r="AY77" s="323"/>
      <c r="AZ77" s="323"/>
      <c r="BA77" s="323"/>
      <c r="BB77" s="323"/>
      <c r="BC77" s="323"/>
      <c r="BD77" s="323"/>
      <c r="BE77" s="323"/>
      <c r="BF77" s="327">
        <f t="shared" si="39"/>
        <v>0</v>
      </c>
      <c r="BG77" s="323"/>
      <c r="BH77" s="328" t="e">
        <f t="shared" si="42"/>
        <v>#DIV/0!</v>
      </c>
      <c r="BI77" s="329"/>
      <c r="BJ77" s="323"/>
      <c r="BK77" s="329"/>
      <c r="BL77" s="323">
        <v>0.5</v>
      </c>
      <c r="BM77" s="323"/>
      <c r="BN77" s="330" t="s">
        <v>513</v>
      </c>
      <c r="BO77" s="323"/>
      <c r="BP77" s="331" t="s">
        <v>80</v>
      </c>
      <c r="BQ77" s="320"/>
      <c r="BR77" s="332">
        <v>2019</v>
      </c>
      <c r="BS77" s="333" t="s">
        <v>557</v>
      </c>
      <c r="BT77" s="170"/>
      <c r="BU77" s="192"/>
      <c r="CJ77" s="56">
        <f t="shared" si="44"/>
        <v>0</v>
      </c>
      <c r="CK77" s="56">
        <f t="shared" si="45"/>
        <v>0</v>
      </c>
    </row>
    <row r="78" spans="1:89" s="48" customFormat="1" ht="245.45" customHeight="1" x14ac:dyDescent="0.3">
      <c r="A78" s="246">
        <v>43</v>
      </c>
      <c r="B78" s="202" t="s">
        <v>222</v>
      </c>
      <c r="C78" s="174" t="s">
        <v>217</v>
      </c>
      <c r="D78" s="420">
        <v>0.54</v>
      </c>
      <c r="E78" s="172">
        <f t="shared" si="40"/>
        <v>0.54</v>
      </c>
      <c r="F78" s="174">
        <f t="shared" si="41"/>
        <v>0.54</v>
      </c>
      <c r="G78" s="174"/>
      <c r="H78" s="174">
        <v>0.54</v>
      </c>
      <c r="I78" s="247"/>
      <c r="J78" s="247"/>
      <c r="K78" s="247"/>
      <c r="L78" s="247"/>
      <c r="M78" s="174"/>
      <c r="N78" s="174"/>
      <c r="O78" s="174"/>
      <c r="P78" s="174"/>
      <c r="Q78" s="174"/>
      <c r="R78" s="174"/>
      <c r="S78" s="174"/>
      <c r="T78" s="174"/>
      <c r="U78" s="174"/>
      <c r="V78" s="174"/>
      <c r="W78" s="174"/>
      <c r="X78" s="174"/>
      <c r="Y78" s="203">
        <f t="shared" si="21"/>
        <v>0</v>
      </c>
      <c r="Z78" s="174"/>
      <c r="AA78" s="174"/>
      <c r="AB78" s="174"/>
      <c r="AC78" s="174"/>
      <c r="AD78" s="174"/>
      <c r="AE78" s="174"/>
      <c r="AF78" s="174"/>
      <c r="AG78" s="174"/>
      <c r="AH78" s="174"/>
      <c r="AI78" s="174"/>
      <c r="AJ78" s="174"/>
      <c r="AK78" s="174"/>
      <c r="AL78" s="171">
        <f t="shared" si="9"/>
        <v>0</v>
      </c>
      <c r="AM78" s="174"/>
      <c r="AN78" s="174"/>
      <c r="AO78" s="174"/>
      <c r="AP78" s="174"/>
      <c r="AQ78" s="174"/>
      <c r="AR78" s="174"/>
      <c r="AS78" s="174"/>
      <c r="AT78" s="174"/>
      <c r="AU78" s="174"/>
      <c r="AV78" s="174"/>
      <c r="AW78" s="174"/>
      <c r="AX78" s="174"/>
      <c r="AY78" s="174"/>
      <c r="AZ78" s="174"/>
      <c r="BA78" s="174"/>
      <c r="BB78" s="174"/>
      <c r="BC78" s="174"/>
      <c r="BD78" s="174"/>
      <c r="BE78" s="174"/>
      <c r="BF78" s="174">
        <f t="shared" si="39"/>
        <v>0</v>
      </c>
      <c r="BG78" s="174"/>
      <c r="BH78" s="186"/>
      <c r="BI78" s="178"/>
      <c r="BJ78" s="174"/>
      <c r="BK78" s="178"/>
      <c r="BL78" s="174"/>
      <c r="BM78" s="174"/>
      <c r="BN78" s="261" t="s">
        <v>223</v>
      </c>
      <c r="BO78" s="174"/>
      <c r="BP78" s="276" t="s">
        <v>80</v>
      </c>
      <c r="BQ78" s="265"/>
      <c r="BR78" s="189">
        <v>2021</v>
      </c>
      <c r="BS78" s="180"/>
      <c r="BT78" s="170"/>
      <c r="BU78" s="192"/>
      <c r="CJ78" s="56">
        <f t="shared" si="44"/>
        <v>0.54</v>
      </c>
      <c r="CK78" s="56">
        <f t="shared" si="45"/>
        <v>0</v>
      </c>
    </row>
    <row r="79" spans="1:89" s="48" customFormat="1" ht="252" customHeight="1" x14ac:dyDescent="0.3">
      <c r="A79" s="246">
        <v>44</v>
      </c>
      <c r="B79" s="202" t="s">
        <v>224</v>
      </c>
      <c r="C79" s="174" t="s">
        <v>217</v>
      </c>
      <c r="D79" s="420">
        <v>0.47</v>
      </c>
      <c r="E79" s="172">
        <f t="shared" si="40"/>
        <v>0.47</v>
      </c>
      <c r="F79" s="174">
        <f t="shared" si="41"/>
        <v>0.47</v>
      </c>
      <c r="G79" s="174"/>
      <c r="H79" s="174">
        <v>0.47</v>
      </c>
      <c r="I79" s="247"/>
      <c r="J79" s="247"/>
      <c r="K79" s="247"/>
      <c r="L79" s="247"/>
      <c r="M79" s="174"/>
      <c r="N79" s="174"/>
      <c r="O79" s="174"/>
      <c r="P79" s="174"/>
      <c r="Q79" s="174"/>
      <c r="R79" s="174"/>
      <c r="S79" s="174"/>
      <c r="T79" s="174"/>
      <c r="U79" s="174"/>
      <c r="V79" s="174"/>
      <c r="W79" s="174"/>
      <c r="X79" s="174"/>
      <c r="Y79" s="203">
        <f t="shared" si="21"/>
        <v>0</v>
      </c>
      <c r="Z79" s="174"/>
      <c r="AA79" s="174"/>
      <c r="AB79" s="174"/>
      <c r="AC79" s="174"/>
      <c r="AD79" s="174"/>
      <c r="AE79" s="174"/>
      <c r="AF79" s="174"/>
      <c r="AG79" s="174"/>
      <c r="AH79" s="174"/>
      <c r="AI79" s="174"/>
      <c r="AJ79" s="174"/>
      <c r="AK79" s="174"/>
      <c r="AL79" s="171">
        <f t="shared" si="9"/>
        <v>0</v>
      </c>
      <c r="AM79" s="174"/>
      <c r="AN79" s="174"/>
      <c r="AO79" s="174"/>
      <c r="AP79" s="174"/>
      <c r="AQ79" s="174"/>
      <c r="AR79" s="174"/>
      <c r="AS79" s="174"/>
      <c r="AT79" s="174"/>
      <c r="AU79" s="174"/>
      <c r="AV79" s="174"/>
      <c r="AW79" s="174"/>
      <c r="AX79" s="174"/>
      <c r="AY79" s="174"/>
      <c r="AZ79" s="174"/>
      <c r="BA79" s="174"/>
      <c r="BB79" s="174"/>
      <c r="BC79" s="174"/>
      <c r="BD79" s="174"/>
      <c r="BE79" s="174"/>
      <c r="BF79" s="174">
        <f t="shared" si="39"/>
        <v>0</v>
      </c>
      <c r="BG79" s="174"/>
      <c r="BH79" s="186"/>
      <c r="BI79" s="178"/>
      <c r="BJ79" s="174"/>
      <c r="BK79" s="178"/>
      <c r="BL79" s="174"/>
      <c r="BM79" s="174"/>
      <c r="BN79" s="261" t="s">
        <v>223</v>
      </c>
      <c r="BO79" s="174"/>
      <c r="BP79" s="276" t="s">
        <v>80</v>
      </c>
      <c r="BQ79" s="265"/>
      <c r="BR79" s="189">
        <v>2021</v>
      </c>
      <c r="BS79" s="180"/>
      <c r="BT79" s="170"/>
      <c r="BU79" s="192"/>
      <c r="CJ79" s="56">
        <f t="shared" si="44"/>
        <v>0.47</v>
      </c>
      <c r="CK79" s="56">
        <f t="shared" si="45"/>
        <v>0</v>
      </c>
    </row>
    <row r="80" spans="1:89" s="48" customFormat="1" ht="247.15" customHeight="1" x14ac:dyDescent="0.3">
      <c r="A80" s="246">
        <v>45</v>
      </c>
      <c r="B80" s="202" t="s">
        <v>225</v>
      </c>
      <c r="C80" s="174" t="s">
        <v>217</v>
      </c>
      <c r="D80" s="420">
        <v>0.78</v>
      </c>
      <c r="E80" s="172">
        <f t="shared" si="40"/>
        <v>0.78</v>
      </c>
      <c r="F80" s="174">
        <f t="shared" si="41"/>
        <v>0.78</v>
      </c>
      <c r="G80" s="174"/>
      <c r="H80" s="174">
        <v>0.78</v>
      </c>
      <c r="I80" s="247"/>
      <c r="J80" s="247"/>
      <c r="K80" s="247"/>
      <c r="L80" s="247"/>
      <c r="M80" s="174"/>
      <c r="N80" s="174"/>
      <c r="O80" s="174"/>
      <c r="P80" s="174"/>
      <c r="Q80" s="174"/>
      <c r="R80" s="174"/>
      <c r="S80" s="174"/>
      <c r="T80" s="174"/>
      <c r="U80" s="174"/>
      <c r="V80" s="174"/>
      <c r="W80" s="174"/>
      <c r="X80" s="174"/>
      <c r="Y80" s="203">
        <f t="shared" si="21"/>
        <v>0</v>
      </c>
      <c r="Z80" s="174"/>
      <c r="AA80" s="174"/>
      <c r="AB80" s="174"/>
      <c r="AC80" s="174"/>
      <c r="AD80" s="174"/>
      <c r="AE80" s="174"/>
      <c r="AF80" s="174"/>
      <c r="AG80" s="174"/>
      <c r="AH80" s="174"/>
      <c r="AI80" s="174"/>
      <c r="AJ80" s="174"/>
      <c r="AK80" s="174"/>
      <c r="AL80" s="171">
        <f t="shared" si="9"/>
        <v>0</v>
      </c>
      <c r="AM80" s="174"/>
      <c r="AN80" s="174"/>
      <c r="AO80" s="174"/>
      <c r="AP80" s="174"/>
      <c r="AQ80" s="174"/>
      <c r="AR80" s="174"/>
      <c r="AS80" s="174"/>
      <c r="AT80" s="174"/>
      <c r="AU80" s="174"/>
      <c r="AV80" s="174"/>
      <c r="AW80" s="174"/>
      <c r="AX80" s="174"/>
      <c r="AY80" s="174"/>
      <c r="AZ80" s="174"/>
      <c r="BA80" s="174"/>
      <c r="BB80" s="174"/>
      <c r="BC80" s="174"/>
      <c r="BD80" s="174"/>
      <c r="BE80" s="174"/>
      <c r="BF80" s="174">
        <f t="shared" si="39"/>
        <v>0</v>
      </c>
      <c r="BG80" s="174"/>
      <c r="BH80" s="186"/>
      <c r="BI80" s="178"/>
      <c r="BJ80" s="174"/>
      <c r="BK80" s="178"/>
      <c r="BL80" s="174"/>
      <c r="BM80" s="174"/>
      <c r="BN80" s="261" t="s">
        <v>223</v>
      </c>
      <c r="BO80" s="174"/>
      <c r="BP80" s="276" t="s">
        <v>80</v>
      </c>
      <c r="BQ80" s="265"/>
      <c r="BR80" s="189">
        <v>2021</v>
      </c>
      <c r="BS80" s="180"/>
      <c r="BT80" s="170"/>
      <c r="BU80" s="192"/>
      <c r="CJ80" s="56">
        <f t="shared" si="44"/>
        <v>0.78</v>
      </c>
      <c r="CK80" s="56">
        <f t="shared" si="45"/>
        <v>0</v>
      </c>
    </row>
    <row r="81" spans="1:89" s="48" customFormat="1" ht="316.14999999999998" customHeight="1" x14ac:dyDescent="0.3">
      <c r="A81" s="246">
        <v>46</v>
      </c>
      <c r="B81" s="202" t="s">
        <v>226</v>
      </c>
      <c r="C81" s="174" t="s">
        <v>85</v>
      </c>
      <c r="D81" s="420">
        <v>0.82000000000000006</v>
      </c>
      <c r="E81" s="172">
        <f t="shared" si="40"/>
        <v>0.82000000000000006</v>
      </c>
      <c r="F81" s="174">
        <f t="shared" si="41"/>
        <v>0.68</v>
      </c>
      <c r="G81" s="174"/>
      <c r="H81" s="174">
        <v>0.68</v>
      </c>
      <c r="I81" s="247">
        <v>0.14000000000000001</v>
      </c>
      <c r="J81" s="247"/>
      <c r="K81" s="247"/>
      <c r="L81" s="247"/>
      <c r="M81" s="174"/>
      <c r="N81" s="174"/>
      <c r="O81" s="174"/>
      <c r="P81" s="174"/>
      <c r="Q81" s="174"/>
      <c r="R81" s="174"/>
      <c r="S81" s="174"/>
      <c r="T81" s="174"/>
      <c r="U81" s="174"/>
      <c r="V81" s="174"/>
      <c r="W81" s="174"/>
      <c r="X81" s="174"/>
      <c r="Y81" s="203">
        <f t="shared" si="21"/>
        <v>0</v>
      </c>
      <c r="Z81" s="174"/>
      <c r="AA81" s="174"/>
      <c r="AB81" s="174"/>
      <c r="AC81" s="174"/>
      <c r="AD81" s="174"/>
      <c r="AE81" s="174"/>
      <c r="AF81" s="174"/>
      <c r="AG81" s="174"/>
      <c r="AH81" s="174"/>
      <c r="AI81" s="174"/>
      <c r="AJ81" s="174"/>
      <c r="AK81" s="174"/>
      <c r="AL81" s="171">
        <f t="shared" si="9"/>
        <v>0</v>
      </c>
      <c r="AM81" s="174"/>
      <c r="AN81" s="174"/>
      <c r="AO81" s="174"/>
      <c r="AP81" s="174"/>
      <c r="AQ81" s="174"/>
      <c r="AR81" s="174"/>
      <c r="AS81" s="174"/>
      <c r="AT81" s="174"/>
      <c r="AU81" s="174"/>
      <c r="AV81" s="174"/>
      <c r="AW81" s="174"/>
      <c r="AX81" s="174"/>
      <c r="AY81" s="174"/>
      <c r="AZ81" s="174"/>
      <c r="BA81" s="174"/>
      <c r="BB81" s="174"/>
      <c r="BC81" s="174"/>
      <c r="BD81" s="174"/>
      <c r="BE81" s="174"/>
      <c r="BF81" s="174">
        <f t="shared" si="39"/>
        <v>0.14000000000000001</v>
      </c>
      <c r="BG81" s="174"/>
      <c r="BH81" s="186"/>
      <c r="BI81" s="178"/>
      <c r="BJ81" s="174"/>
      <c r="BK81" s="178"/>
      <c r="BL81" s="174"/>
      <c r="BM81" s="174"/>
      <c r="BN81" s="334" t="s">
        <v>227</v>
      </c>
      <c r="BO81" s="174"/>
      <c r="BP81" s="276" t="s">
        <v>80</v>
      </c>
      <c r="BQ81" s="265"/>
      <c r="BR81" s="189">
        <v>2021</v>
      </c>
      <c r="BS81" s="180"/>
      <c r="BT81" s="170"/>
      <c r="BU81" s="192"/>
      <c r="CJ81" s="56">
        <f t="shared" si="44"/>
        <v>0.82000000000000006</v>
      </c>
      <c r="CK81" s="56">
        <f t="shared" si="45"/>
        <v>0</v>
      </c>
    </row>
    <row r="82" spans="1:89" s="71" customFormat="1" ht="75.75" hidden="1" customHeight="1" x14ac:dyDescent="0.3">
      <c r="A82" s="246"/>
      <c r="B82" s="202" t="s">
        <v>595</v>
      </c>
      <c r="C82" s="251" t="s">
        <v>85</v>
      </c>
      <c r="D82" s="420">
        <v>0.15</v>
      </c>
      <c r="E82" s="295">
        <f t="shared" si="40"/>
        <v>0.15</v>
      </c>
      <c r="F82" s="174">
        <f t="shared" si="41"/>
        <v>0.06</v>
      </c>
      <c r="G82" s="208"/>
      <c r="H82" s="205">
        <v>0.06</v>
      </c>
      <c r="I82" s="174">
        <v>0.09</v>
      </c>
      <c r="J82" s="218"/>
      <c r="K82" s="218"/>
      <c r="L82" s="218"/>
      <c r="M82" s="174"/>
      <c r="N82" s="218"/>
      <c r="O82" s="218"/>
      <c r="P82" s="218"/>
      <c r="Q82" s="218"/>
      <c r="R82" s="218"/>
      <c r="S82" s="218"/>
      <c r="T82" s="218"/>
      <c r="U82" s="218"/>
      <c r="V82" s="218"/>
      <c r="W82" s="218"/>
      <c r="X82" s="218"/>
      <c r="Y82" s="203">
        <f t="shared" si="21"/>
        <v>0</v>
      </c>
      <c r="Z82" s="218"/>
      <c r="AA82" s="218"/>
      <c r="AB82" s="218"/>
      <c r="AC82" s="218"/>
      <c r="AD82" s="218"/>
      <c r="AE82" s="218"/>
      <c r="AF82" s="218"/>
      <c r="AG82" s="218"/>
      <c r="AH82" s="218"/>
      <c r="AI82" s="218"/>
      <c r="AJ82" s="218"/>
      <c r="AK82" s="218"/>
      <c r="AL82" s="171">
        <f t="shared" si="9"/>
        <v>0</v>
      </c>
      <c r="AM82" s="218"/>
      <c r="AN82" s="218"/>
      <c r="AO82" s="218"/>
      <c r="AP82" s="218"/>
      <c r="AQ82" s="218"/>
      <c r="AR82" s="218"/>
      <c r="AS82" s="218"/>
      <c r="AT82" s="218"/>
      <c r="AU82" s="218"/>
      <c r="AV82" s="218"/>
      <c r="AW82" s="218"/>
      <c r="AX82" s="218"/>
      <c r="AY82" s="218"/>
      <c r="AZ82" s="218"/>
      <c r="BA82" s="218"/>
      <c r="BB82" s="218"/>
      <c r="BC82" s="218"/>
      <c r="BD82" s="218"/>
      <c r="BE82" s="218"/>
      <c r="BF82" s="174">
        <f t="shared" si="39"/>
        <v>0.09</v>
      </c>
      <c r="BG82" s="247"/>
      <c r="BH82" s="186">
        <f>BG82/E82</f>
        <v>0</v>
      </c>
      <c r="BI82" s="275"/>
      <c r="BJ82" s="205"/>
      <c r="BK82" s="275"/>
      <c r="BL82" s="205">
        <v>0.15</v>
      </c>
      <c r="BM82" s="247"/>
      <c r="BN82" s="334" t="s">
        <v>227</v>
      </c>
      <c r="BO82" s="262"/>
      <c r="BP82" s="276" t="s">
        <v>80</v>
      </c>
      <c r="BQ82" s="194"/>
      <c r="BR82" s="175">
        <v>2019</v>
      </c>
      <c r="BS82" s="180"/>
      <c r="BT82" s="170"/>
      <c r="BU82" s="192" t="e">
        <f>SUM(#REF!,#REF!,#REF!)</f>
        <v>#REF!</v>
      </c>
      <c r="CJ82" s="56">
        <f t="shared" si="44"/>
        <v>0.15</v>
      </c>
      <c r="CK82" s="56">
        <f t="shared" si="45"/>
        <v>0</v>
      </c>
    </row>
    <row r="83" spans="1:89" s="71" customFormat="1" ht="81" hidden="1" x14ac:dyDescent="0.3">
      <c r="A83" s="246"/>
      <c r="B83" s="289" t="s">
        <v>228</v>
      </c>
      <c r="C83" s="335" t="s">
        <v>85</v>
      </c>
      <c r="D83" s="420">
        <v>0.5</v>
      </c>
      <c r="E83" s="295">
        <f t="shared" si="40"/>
        <v>0.5</v>
      </c>
      <c r="F83" s="336">
        <f t="shared" si="41"/>
        <v>0.2</v>
      </c>
      <c r="G83" s="205">
        <v>0.2</v>
      </c>
      <c r="H83" s="208"/>
      <c r="I83" s="205">
        <v>0.2</v>
      </c>
      <c r="J83" s="218"/>
      <c r="K83" s="218"/>
      <c r="L83" s="218"/>
      <c r="M83" s="205">
        <v>0.1</v>
      </c>
      <c r="N83" s="218"/>
      <c r="O83" s="218"/>
      <c r="P83" s="218"/>
      <c r="Q83" s="218"/>
      <c r="R83" s="218"/>
      <c r="S83" s="218"/>
      <c r="T83" s="218"/>
      <c r="U83" s="218"/>
      <c r="V83" s="218"/>
      <c r="W83" s="218"/>
      <c r="X83" s="218"/>
      <c r="Y83" s="203">
        <f t="shared" si="21"/>
        <v>0</v>
      </c>
      <c r="Z83" s="218"/>
      <c r="AA83" s="218"/>
      <c r="AB83" s="218"/>
      <c r="AC83" s="218"/>
      <c r="AD83" s="218"/>
      <c r="AE83" s="218"/>
      <c r="AF83" s="218"/>
      <c r="AG83" s="218"/>
      <c r="AH83" s="218"/>
      <c r="AI83" s="218"/>
      <c r="AJ83" s="218"/>
      <c r="AK83" s="218"/>
      <c r="AL83" s="171">
        <f t="shared" si="9"/>
        <v>0</v>
      </c>
      <c r="AM83" s="218"/>
      <c r="AN83" s="218"/>
      <c r="AO83" s="218"/>
      <c r="AP83" s="218"/>
      <c r="AQ83" s="218"/>
      <c r="AR83" s="218"/>
      <c r="AS83" s="218"/>
      <c r="AT83" s="218"/>
      <c r="AU83" s="218"/>
      <c r="AV83" s="218"/>
      <c r="AW83" s="218"/>
      <c r="AX83" s="218"/>
      <c r="AY83" s="218"/>
      <c r="AZ83" s="218"/>
      <c r="BA83" s="218"/>
      <c r="BB83" s="218"/>
      <c r="BC83" s="218"/>
      <c r="BD83" s="218"/>
      <c r="BE83" s="218"/>
      <c r="BF83" s="174">
        <f t="shared" si="39"/>
        <v>0.3</v>
      </c>
      <c r="BG83" s="247"/>
      <c r="BH83" s="186">
        <f>BG83/E83</f>
        <v>0</v>
      </c>
      <c r="BI83" s="275"/>
      <c r="BJ83" s="205"/>
      <c r="BK83" s="275"/>
      <c r="BL83" s="205">
        <v>0.5</v>
      </c>
      <c r="BM83" s="247"/>
      <c r="BN83" s="221" t="s">
        <v>229</v>
      </c>
      <c r="BO83" s="262"/>
      <c r="BP83" s="337" t="s">
        <v>80</v>
      </c>
      <c r="BQ83" s="194"/>
      <c r="BR83" s="175">
        <v>2020</v>
      </c>
      <c r="BS83" s="180"/>
      <c r="BT83" s="338" t="s">
        <v>230</v>
      </c>
      <c r="BU83" s="192" t="e">
        <f>SUM(#REF!,#REF!,#REF!)</f>
        <v>#REF!</v>
      </c>
      <c r="CJ83" s="56">
        <f t="shared" si="44"/>
        <v>0.5</v>
      </c>
      <c r="CK83" s="56">
        <f t="shared" si="45"/>
        <v>0</v>
      </c>
    </row>
    <row r="84" spans="1:89" s="83" customFormat="1" ht="326.25" customHeight="1" x14ac:dyDescent="0.3">
      <c r="A84" s="246">
        <v>47</v>
      </c>
      <c r="B84" s="289" t="s">
        <v>231</v>
      </c>
      <c r="C84" s="335" t="s">
        <v>232</v>
      </c>
      <c r="D84" s="420">
        <v>0.16700000000000001</v>
      </c>
      <c r="E84" s="295">
        <f t="shared" si="40"/>
        <v>0.16700000000000001</v>
      </c>
      <c r="F84" s="336">
        <f t="shared" si="41"/>
        <v>0.16700000000000001</v>
      </c>
      <c r="G84" s="205"/>
      <c r="H84" s="205">
        <v>0.16700000000000001</v>
      </c>
      <c r="I84" s="218"/>
      <c r="J84" s="218"/>
      <c r="K84" s="218"/>
      <c r="L84" s="218"/>
      <c r="M84" s="205"/>
      <c r="N84" s="218"/>
      <c r="O84" s="218"/>
      <c r="P84" s="218"/>
      <c r="Q84" s="218"/>
      <c r="R84" s="218"/>
      <c r="S84" s="218"/>
      <c r="T84" s="218"/>
      <c r="U84" s="218"/>
      <c r="V84" s="218"/>
      <c r="W84" s="218"/>
      <c r="X84" s="218"/>
      <c r="Y84" s="203">
        <f t="shared" si="21"/>
        <v>0</v>
      </c>
      <c r="Z84" s="218"/>
      <c r="AA84" s="218"/>
      <c r="AB84" s="218"/>
      <c r="AC84" s="218"/>
      <c r="AD84" s="218"/>
      <c r="AE84" s="218"/>
      <c r="AF84" s="218"/>
      <c r="AG84" s="218"/>
      <c r="AH84" s="218"/>
      <c r="AI84" s="218"/>
      <c r="AJ84" s="218"/>
      <c r="AK84" s="218"/>
      <c r="AL84" s="171">
        <f t="shared" si="9"/>
        <v>0</v>
      </c>
      <c r="AM84" s="218"/>
      <c r="AN84" s="218"/>
      <c r="AO84" s="218"/>
      <c r="AP84" s="218"/>
      <c r="AQ84" s="218"/>
      <c r="AR84" s="218"/>
      <c r="AS84" s="218"/>
      <c r="AT84" s="218"/>
      <c r="AU84" s="218"/>
      <c r="AV84" s="218"/>
      <c r="AW84" s="218"/>
      <c r="AX84" s="218"/>
      <c r="AY84" s="218"/>
      <c r="AZ84" s="218"/>
      <c r="BA84" s="218"/>
      <c r="BB84" s="218"/>
      <c r="BC84" s="218"/>
      <c r="BD84" s="218"/>
      <c r="BE84" s="218"/>
      <c r="BF84" s="174">
        <f t="shared" si="39"/>
        <v>0</v>
      </c>
      <c r="BG84" s="247"/>
      <c r="BH84" s="186"/>
      <c r="BI84" s="275"/>
      <c r="BJ84" s="205"/>
      <c r="BK84" s="275"/>
      <c r="BL84" s="205"/>
      <c r="BM84" s="247"/>
      <c r="BN84" s="221" t="s">
        <v>233</v>
      </c>
      <c r="BO84" s="262"/>
      <c r="BP84" s="337" t="s">
        <v>80</v>
      </c>
      <c r="BQ84" s="194"/>
      <c r="BR84" s="175">
        <v>2021</v>
      </c>
      <c r="BS84" s="180"/>
      <c r="BT84" s="339"/>
      <c r="BU84" s="192"/>
      <c r="CJ84" s="56">
        <f t="shared" si="44"/>
        <v>0.16700000000000001</v>
      </c>
      <c r="CK84" s="56">
        <f t="shared" si="45"/>
        <v>0</v>
      </c>
    </row>
    <row r="85" spans="1:89" s="83" customFormat="1" ht="327.75" customHeight="1" x14ac:dyDescent="0.3">
      <c r="A85" s="246">
        <v>48</v>
      </c>
      <c r="B85" s="289" t="s">
        <v>234</v>
      </c>
      <c r="C85" s="335" t="s">
        <v>232</v>
      </c>
      <c r="D85" s="420">
        <v>0.03</v>
      </c>
      <c r="E85" s="295">
        <f t="shared" si="40"/>
        <v>0.03</v>
      </c>
      <c r="F85" s="336"/>
      <c r="G85" s="205"/>
      <c r="H85" s="208"/>
      <c r="I85" s="218">
        <v>0.03</v>
      </c>
      <c r="J85" s="218"/>
      <c r="K85" s="218"/>
      <c r="L85" s="218"/>
      <c r="M85" s="205"/>
      <c r="N85" s="218"/>
      <c r="O85" s="218"/>
      <c r="P85" s="218"/>
      <c r="Q85" s="218"/>
      <c r="R85" s="218"/>
      <c r="S85" s="218"/>
      <c r="T85" s="218"/>
      <c r="U85" s="218"/>
      <c r="V85" s="218"/>
      <c r="W85" s="218"/>
      <c r="X85" s="218"/>
      <c r="Y85" s="203">
        <f t="shared" si="21"/>
        <v>0</v>
      </c>
      <c r="Z85" s="218"/>
      <c r="AA85" s="218"/>
      <c r="AB85" s="218"/>
      <c r="AC85" s="218"/>
      <c r="AD85" s="218"/>
      <c r="AE85" s="218"/>
      <c r="AF85" s="218"/>
      <c r="AG85" s="218"/>
      <c r="AH85" s="218"/>
      <c r="AI85" s="218"/>
      <c r="AJ85" s="218"/>
      <c r="AK85" s="218"/>
      <c r="AL85" s="171">
        <f t="shared" si="9"/>
        <v>0</v>
      </c>
      <c r="AM85" s="218"/>
      <c r="AN85" s="218"/>
      <c r="AO85" s="218"/>
      <c r="AP85" s="218"/>
      <c r="AQ85" s="218"/>
      <c r="AR85" s="218"/>
      <c r="AS85" s="218"/>
      <c r="AT85" s="218"/>
      <c r="AU85" s="218"/>
      <c r="AV85" s="218"/>
      <c r="AW85" s="218"/>
      <c r="AX85" s="218"/>
      <c r="AY85" s="218"/>
      <c r="AZ85" s="218"/>
      <c r="BA85" s="218"/>
      <c r="BB85" s="218"/>
      <c r="BC85" s="218"/>
      <c r="BD85" s="218"/>
      <c r="BE85" s="218"/>
      <c r="BF85" s="174">
        <f t="shared" si="39"/>
        <v>0.03</v>
      </c>
      <c r="BG85" s="247"/>
      <c r="BH85" s="186"/>
      <c r="BI85" s="275"/>
      <c r="BJ85" s="205"/>
      <c r="BK85" s="275"/>
      <c r="BL85" s="205"/>
      <c r="BM85" s="247"/>
      <c r="BN85" s="340" t="s">
        <v>596</v>
      </c>
      <c r="BO85" s="262"/>
      <c r="BP85" s="337" t="s">
        <v>80</v>
      </c>
      <c r="BQ85" s="194"/>
      <c r="BR85" s="175">
        <v>2021</v>
      </c>
      <c r="BS85" s="180"/>
      <c r="BT85" s="339"/>
      <c r="BU85" s="192"/>
      <c r="CJ85" s="56">
        <f t="shared" si="44"/>
        <v>0.03</v>
      </c>
      <c r="CK85" s="56">
        <f t="shared" si="45"/>
        <v>0</v>
      </c>
    </row>
    <row r="86" spans="1:89" s="83" customFormat="1" ht="159" customHeight="1" x14ac:dyDescent="0.3">
      <c r="A86" s="246">
        <v>49</v>
      </c>
      <c r="B86" s="289" t="s">
        <v>235</v>
      </c>
      <c r="C86" s="335" t="s">
        <v>232</v>
      </c>
      <c r="D86" s="420">
        <v>1.6</v>
      </c>
      <c r="E86" s="295">
        <f t="shared" si="40"/>
        <v>1.6</v>
      </c>
      <c r="F86" s="336"/>
      <c r="G86" s="205"/>
      <c r="H86" s="208"/>
      <c r="I86" s="435">
        <v>1.6</v>
      </c>
      <c r="J86" s="218"/>
      <c r="K86" s="218"/>
      <c r="L86" s="218"/>
      <c r="M86" s="205"/>
      <c r="N86" s="218"/>
      <c r="O86" s="218"/>
      <c r="P86" s="218"/>
      <c r="Q86" s="218"/>
      <c r="R86" s="218"/>
      <c r="S86" s="218"/>
      <c r="T86" s="218"/>
      <c r="U86" s="218"/>
      <c r="V86" s="218"/>
      <c r="W86" s="218"/>
      <c r="X86" s="218"/>
      <c r="Y86" s="203">
        <f t="shared" si="21"/>
        <v>0</v>
      </c>
      <c r="Z86" s="218"/>
      <c r="AA86" s="218"/>
      <c r="AB86" s="218"/>
      <c r="AC86" s="218"/>
      <c r="AD86" s="218"/>
      <c r="AE86" s="218"/>
      <c r="AF86" s="218"/>
      <c r="AG86" s="218"/>
      <c r="AH86" s="218"/>
      <c r="AI86" s="218"/>
      <c r="AJ86" s="218"/>
      <c r="AK86" s="218"/>
      <c r="AL86" s="171">
        <f t="shared" si="9"/>
        <v>0</v>
      </c>
      <c r="AM86" s="218"/>
      <c r="AN86" s="218"/>
      <c r="AO86" s="218"/>
      <c r="AP86" s="218"/>
      <c r="AQ86" s="218"/>
      <c r="AR86" s="218"/>
      <c r="AS86" s="218"/>
      <c r="AT86" s="218"/>
      <c r="AU86" s="218"/>
      <c r="AV86" s="218"/>
      <c r="AW86" s="218"/>
      <c r="AX86" s="218"/>
      <c r="AY86" s="218"/>
      <c r="AZ86" s="218"/>
      <c r="BA86" s="218"/>
      <c r="BB86" s="218"/>
      <c r="BC86" s="218"/>
      <c r="BD86" s="218"/>
      <c r="BE86" s="218"/>
      <c r="BF86" s="174">
        <f t="shared" si="39"/>
        <v>1.6</v>
      </c>
      <c r="BG86" s="247"/>
      <c r="BH86" s="186"/>
      <c r="BI86" s="275"/>
      <c r="BJ86" s="205"/>
      <c r="BK86" s="275"/>
      <c r="BL86" s="205"/>
      <c r="BM86" s="247"/>
      <c r="BN86" s="204" t="s">
        <v>79</v>
      </c>
      <c r="BO86" s="262"/>
      <c r="BP86" s="337" t="s">
        <v>80</v>
      </c>
      <c r="BQ86" s="194"/>
      <c r="BR86" s="175">
        <v>2021</v>
      </c>
      <c r="BS86" s="180"/>
      <c r="BT86" s="339"/>
      <c r="BU86" s="192"/>
      <c r="CJ86" s="56">
        <f t="shared" si="44"/>
        <v>1.6</v>
      </c>
      <c r="CK86" s="56">
        <f t="shared" si="45"/>
        <v>0</v>
      </c>
    </row>
    <row r="87" spans="1:89" s="71" customFormat="1" ht="154.5" customHeight="1" x14ac:dyDescent="0.3">
      <c r="A87" s="246">
        <v>50</v>
      </c>
      <c r="B87" s="289" t="s">
        <v>597</v>
      </c>
      <c r="C87" s="335" t="s">
        <v>232</v>
      </c>
      <c r="D87" s="420">
        <v>0.16</v>
      </c>
      <c r="E87" s="295">
        <f t="shared" si="40"/>
        <v>0.16</v>
      </c>
      <c r="F87" s="174">
        <f>SUM(G87:H87)</f>
        <v>0.16</v>
      </c>
      <c r="G87" s="205">
        <v>0.16</v>
      </c>
      <c r="H87" s="208"/>
      <c r="I87" s="205"/>
      <c r="J87" s="218"/>
      <c r="K87" s="218"/>
      <c r="L87" s="218"/>
      <c r="M87" s="205"/>
      <c r="N87" s="218"/>
      <c r="O87" s="218"/>
      <c r="P87" s="218"/>
      <c r="Q87" s="218"/>
      <c r="R87" s="218"/>
      <c r="S87" s="218"/>
      <c r="T87" s="218"/>
      <c r="U87" s="218"/>
      <c r="V87" s="218"/>
      <c r="W87" s="218"/>
      <c r="X87" s="218"/>
      <c r="Y87" s="203">
        <f t="shared" si="21"/>
        <v>0</v>
      </c>
      <c r="Z87" s="218"/>
      <c r="AA87" s="218"/>
      <c r="AB87" s="218"/>
      <c r="AC87" s="218"/>
      <c r="AD87" s="218"/>
      <c r="AE87" s="218"/>
      <c r="AF87" s="218"/>
      <c r="AG87" s="218"/>
      <c r="AH87" s="218"/>
      <c r="AI87" s="218"/>
      <c r="AJ87" s="218"/>
      <c r="AK87" s="218"/>
      <c r="AL87" s="171">
        <f t="shared" si="9"/>
        <v>0</v>
      </c>
      <c r="AM87" s="218"/>
      <c r="AN87" s="218"/>
      <c r="AO87" s="218"/>
      <c r="AP87" s="218"/>
      <c r="AQ87" s="218"/>
      <c r="AR87" s="218"/>
      <c r="AS87" s="218"/>
      <c r="AT87" s="218"/>
      <c r="AU87" s="218"/>
      <c r="AV87" s="218"/>
      <c r="AW87" s="218"/>
      <c r="AX87" s="218"/>
      <c r="AY87" s="218"/>
      <c r="AZ87" s="218"/>
      <c r="BA87" s="218"/>
      <c r="BB87" s="218"/>
      <c r="BC87" s="218"/>
      <c r="BD87" s="218"/>
      <c r="BE87" s="218"/>
      <c r="BF87" s="174">
        <f t="shared" si="39"/>
        <v>0</v>
      </c>
      <c r="BG87" s="247"/>
      <c r="BH87" s="186"/>
      <c r="BI87" s="275"/>
      <c r="BJ87" s="205"/>
      <c r="BK87" s="275"/>
      <c r="BL87" s="205"/>
      <c r="BM87" s="247"/>
      <c r="BN87" s="204" t="s">
        <v>236</v>
      </c>
      <c r="BO87" s="262"/>
      <c r="BP87" s="337" t="s">
        <v>80</v>
      </c>
      <c r="BQ87" s="194"/>
      <c r="BR87" s="175">
        <v>2021</v>
      </c>
      <c r="BS87" s="180"/>
      <c r="BT87" s="339"/>
      <c r="BU87" s="192"/>
      <c r="CJ87" s="56">
        <f t="shared" si="44"/>
        <v>0.16</v>
      </c>
      <c r="CK87" s="56">
        <f t="shared" si="45"/>
        <v>0</v>
      </c>
    </row>
    <row r="88" spans="1:89" s="83" customFormat="1" ht="146.25" customHeight="1" x14ac:dyDescent="0.3">
      <c r="A88" s="246">
        <v>51</v>
      </c>
      <c r="B88" s="289" t="s">
        <v>237</v>
      </c>
      <c r="C88" s="174" t="s">
        <v>238</v>
      </c>
      <c r="D88" s="420">
        <v>0.5</v>
      </c>
      <c r="E88" s="172">
        <f t="shared" si="40"/>
        <v>0.5</v>
      </c>
      <c r="F88" s="174">
        <f>SUM(G88:H88)</f>
        <v>0</v>
      </c>
      <c r="G88" s="174"/>
      <c r="H88" s="174"/>
      <c r="I88" s="247"/>
      <c r="J88" s="247">
        <v>0.5</v>
      </c>
      <c r="K88" s="247"/>
      <c r="L88" s="247"/>
      <c r="M88" s="174"/>
      <c r="N88" s="174"/>
      <c r="O88" s="174"/>
      <c r="P88" s="174"/>
      <c r="Q88" s="174"/>
      <c r="R88" s="174"/>
      <c r="S88" s="174"/>
      <c r="T88" s="174"/>
      <c r="U88" s="174"/>
      <c r="V88" s="174"/>
      <c r="W88" s="174"/>
      <c r="X88" s="174"/>
      <c r="Y88" s="203">
        <f t="shared" si="21"/>
        <v>0</v>
      </c>
      <c r="Z88" s="174"/>
      <c r="AA88" s="174"/>
      <c r="AB88" s="174"/>
      <c r="AC88" s="174"/>
      <c r="AD88" s="174"/>
      <c r="AE88" s="174"/>
      <c r="AF88" s="174"/>
      <c r="AG88" s="174"/>
      <c r="AH88" s="174"/>
      <c r="AI88" s="174"/>
      <c r="AJ88" s="174"/>
      <c r="AK88" s="174"/>
      <c r="AL88" s="171">
        <f t="shared" ref="AL88:AL151" si="46">SUM(AM88:AT88)</f>
        <v>0</v>
      </c>
      <c r="AM88" s="174"/>
      <c r="AN88" s="174"/>
      <c r="AO88" s="174"/>
      <c r="AP88" s="174"/>
      <c r="AQ88" s="174"/>
      <c r="AR88" s="174"/>
      <c r="AS88" s="174"/>
      <c r="AT88" s="174"/>
      <c r="AU88" s="174"/>
      <c r="AV88" s="174"/>
      <c r="AW88" s="174"/>
      <c r="AX88" s="174"/>
      <c r="AY88" s="174"/>
      <c r="AZ88" s="174"/>
      <c r="BA88" s="174"/>
      <c r="BB88" s="341"/>
      <c r="BC88" s="174"/>
      <c r="BD88" s="174"/>
      <c r="BE88" s="174"/>
      <c r="BF88" s="174">
        <f t="shared" si="39"/>
        <v>0.5</v>
      </c>
      <c r="BG88" s="247"/>
      <c r="BH88" s="186"/>
      <c r="BI88" s="275"/>
      <c r="BJ88" s="205"/>
      <c r="BK88" s="275"/>
      <c r="BL88" s="205"/>
      <c r="BM88" s="247"/>
      <c r="BN88" s="204" t="s">
        <v>79</v>
      </c>
      <c r="BO88" s="262"/>
      <c r="BP88" s="337" t="s">
        <v>80</v>
      </c>
      <c r="BQ88" s="194"/>
      <c r="BR88" s="175">
        <v>2021</v>
      </c>
      <c r="BS88" s="180"/>
      <c r="BT88" s="339"/>
      <c r="BU88" s="192"/>
      <c r="CJ88" s="56">
        <f t="shared" si="44"/>
        <v>0.5</v>
      </c>
      <c r="CK88" s="56">
        <f t="shared" si="45"/>
        <v>0</v>
      </c>
    </row>
    <row r="89" spans="1:89" ht="26.25" customHeight="1" x14ac:dyDescent="0.3">
      <c r="A89" s="255"/>
      <c r="B89" s="245" t="s">
        <v>239</v>
      </c>
      <c r="C89" s="291"/>
      <c r="D89" s="291">
        <v>18.259999999999998</v>
      </c>
      <c r="E89" s="172">
        <f t="shared" ref="E89:BE89" si="47">SUM(E90:E99)</f>
        <v>14.66</v>
      </c>
      <c r="F89" s="172">
        <f t="shared" si="47"/>
        <v>0.5</v>
      </c>
      <c r="G89" s="172">
        <f t="shared" si="47"/>
        <v>0.5</v>
      </c>
      <c r="H89" s="172">
        <f t="shared" si="47"/>
        <v>0</v>
      </c>
      <c r="I89" s="172">
        <f t="shared" si="47"/>
        <v>2.0300000000000002</v>
      </c>
      <c r="J89" s="172">
        <f t="shared" si="47"/>
        <v>1.48</v>
      </c>
      <c r="K89" s="172">
        <f t="shared" si="47"/>
        <v>0</v>
      </c>
      <c r="L89" s="172">
        <f t="shared" si="47"/>
        <v>0</v>
      </c>
      <c r="M89" s="172">
        <f t="shared" si="47"/>
        <v>1.49</v>
      </c>
      <c r="N89" s="172">
        <f t="shared" si="47"/>
        <v>0</v>
      </c>
      <c r="O89" s="172">
        <f t="shared" si="47"/>
        <v>0</v>
      </c>
      <c r="P89" s="172">
        <f t="shared" si="47"/>
        <v>0</v>
      </c>
      <c r="Q89" s="172">
        <f t="shared" si="47"/>
        <v>0</v>
      </c>
      <c r="R89" s="172">
        <f t="shared" si="47"/>
        <v>0</v>
      </c>
      <c r="S89" s="172">
        <f t="shared" si="47"/>
        <v>0</v>
      </c>
      <c r="T89" s="172">
        <f t="shared" si="47"/>
        <v>0</v>
      </c>
      <c r="U89" s="172">
        <f t="shared" si="47"/>
        <v>0</v>
      </c>
      <c r="V89" s="172">
        <f t="shared" si="47"/>
        <v>0</v>
      </c>
      <c r="W89" s="172">
        <f t="shared" si="47"/>
        <v>0</v>
      </c>
      <c r="X89" s="172">
        <f t="shared" si="47"/>
        <v>0</v>
      </c>
      <c r="Y89" s="203">
        <f t="shared" si="21"/>
        <v>1.3900000000000001</v>
      </c>
      <c r="Z89" s="172">
        <f t="shared" si="47"/>
        <v>0.99</v>
      </c>
      <c r="AA89" s="172">
        <f t="shared" si="47"/>
        <v>0.1</v>
      </c>
      <c r="AB89" s="172">
        <f t="shared" si="47"/>
        <v>0</v>
      </c>
      <c r="AC89" s="172">
        <f t="shared" si="47"/>
        <v>0</v>
      </c>
      <c r="AD89" s="172">
        <f t="shared" si="47"/>
        <v>0.3</v>
      </c>
      <c r="AE89" s="172">
        <f t="shared" si="47"/>
        <v>0</v>
      </c>
      <c r="AF89" s="172">
        <f t="shared" si="47"/>
        <v>0</v>
      </c>
      <c r="AG89" s="172">
        <f t="shared" si="47"/>
        <v>0</v>
      </c>
      <c r="AH89" s="172">
        <f t="shared" si="47"/>
        <v>0</v>
      </c>
      <c r="AI89" s="172">
        <f t="shared" si="47"/>
        <v>0</v>
      </c>
      <c r="AJ89" s="172">
        <f t="shared" si="47"/>
        <v>3.3699999999999997</v>
      </c>
      <c r="AK89" s="172">
        <f t="shared" si="47"/>
        <v>0.1</v>
      </c>
      <c r="AL89" s="171">
        <f t="shared" si="46"/>
        <v>0</v>
      </c>
      <c r="AM89" s="172">
        <f t="shared" si="47"/>
        <v>0</v>
      </c>
      <c r="AN89" s="172">
        <f t="shared" si="47"/>
        <v>0</v>
      </c>
      <c r="AO89" s="172">
        <f t="shared" si="47"/>
        <v>0</v>
      </c>
      <c r="AP89" s="172">
        <f t="shared" si="47"/>
        <v>0</v>
      </c>
      <c r="AQ89" s="172">
        <f t="shared" si="47"/>
        <v>0</v>
      </c>
      <c r="AR89" s="172">
        <f t="shared" si="47"/>
        <v>0</v>
      </c>
      <c r="AS89" s="172">
        <f t="shared" si="47"/>
        <v>0</v>
      </c>
      <c r="AT89" s="172">
        <f t="shared" si="47"/>
        <v>0</v>
      </c>
      <c r="AU89" s="172">
        <f t="shared" si="47"/>
        <v>0</v>
      </c>
      <c r="AV89" s="172">
        <f t="shared" si="47"/>
        <v>0</v>
      </c>
      <c r="AW89" s="172">
        <f t="shared" si="47"/>
        <v>0.4</v>
      </c>
      <c r="AX89" s="172">
        <f t="shared" si="47"/>
        <v>0</v>
      </c>
      <c r="AY89" s="172">
        <f t="shared" si="47"/>
        <v>0</v>
      </c>
      <c r="AZ89" s="172">
        <f t="shared" si="47"/>
        <v>0</v>
      </c>
      <c r="BA89" s="172">
        <f t="shared" si="47"/>
        <v>0.05</v>
      </c>
      <c r="BB89" s="172">
        <f t="shared" si="47"/>
        <v>0</v>
      </c>
      <c r="BC89" s="172">
        <f t="shared" si="47"/>
        <v>0</v>
      </c>
      <c r="BD89" s="172">
        <f t="shared" si="47"/>
        <v>0</v>
      </c>
      <c r="BE89" s="172">
        <f t="shared" si="47"/>
        <v>3.85</v>
      </c>
      <c r="BF89" s="185">
        <f t="shared" si="39"/>
        <v>14.16</v>
      </c>
      <c r="BG89" s="172">
        <f>SUM(BG90:BG93)</f>
        <v>1.5</v>
      </c>
      <c r="BH89" s="186">
        <f>BG89/E89</f>
        <v>0.10231923601637108</v>
      </c>
      <c r="BI89" s="226">
        <f>SUM(BI90:BI93)</f>
        <v>0</v>
      </c>
      <c r="BJ89" s="185"/>
      <c r="BK89" s="187"/>
      <c r="BL89" s="172">
        <f>SUM(BL90:BL93)</f>
        <v>9.3699999999999992</v>
      </c>
      <c r="BM89" s="172">
        <f>SUM(BM90:BM93)</f>
        <v>0</v>
      </c>
      <c r="BN89" s="342"/>
      <c r="BO89" s="343" t="s">
        <v>240</v>
      </c>
      <c r="BP89" s="190"/>
      <c r="BQ89" s="185"/>
      <c r="BR89" s="215"/>
      <c r="BS89" s="344"/>
      <c r="BT89" s="170"/>
      <c r="BU89" s="192" t="e">
        <f>SUM(#REF!,#REF!,#REF!)</f>
        <v>#REF!</v>
      </c>
      <c r="CJ89" s="56">
        <f t="shared" si="44"/>
        <v>14.66</v>
      </c>
      <c r="CK89" s="56">
        <f t="shared" si="45"/>
        <v>0</v>
      </c>
    </row>
    <row r="90" spans="1:89" s="48" customFormat="1" ht="195" customHeight="1" x14ac:dyDescent="0.3">
      <c r="A90" s="246">
        <v>52</v>
      </c>
      <c r="B90" s="202" t="s">
        <v>241</v>
      </c>
      <c r="C90" s="174" t="s">
        <v>78</v>
      </c>
      <c r="D90" s="420">
        <v>7.3</v>
      </c>
      <c r="E90" s="172">
        <f t="shared" ref="E90:E99" si="48">SUM(G90:X90,Z90:AK90,AM90:BE90)</f>
        <v>3.6999999999999997</v>
      </c>
      <c r="F90" s="174">
        <f t="shared" ref="F90:F153" si="49">SUM(G90:H90)</f>
        <v>0.4</v>
      </c>
      <c r="G90" s="174">
        <v>0.4</v>
      </c>
      <c r="H90" s="174"/>
      <c r="I90" s="247">
        <v>0.3</v>
      </c>
      <c r="J90" s="247">
        <v>0.2</v>
      </c>
      <c r="K90" s="247"/>
      <c r="L90" s="247"/>
      <c r="M90" s="174">
        <v>0.49</v>
      </c>
      <c r="N90" s="174"/>
      <c r="O90" s="174"/>
      <c r="P90" s="174"/>
      <c r="Q90" s="174"/>
      <c r="R90" s="174"/>
      <c r="S90" s="174"/>
      <c r="T90" s="174"/>
      <c r="U90" s="174"/>
      <c r="V90" s="174"/>
      <c r="W90" s="174"/>
      <c r="X90" s="174"/>
      <c r="Y90" s="247">
        <f t="shared" si="21"/>
        <v>0.89999999999999991</v>
      </c>
      <c r="Z90" s="174">
        <v>0.6</v>
      </c>
      <c r="AA90" s="174"/>
      <c r="AB90" s="174"/>
      <c r="AC90" s="174"/>
      <c r="AD90" s="174">
        <v>0.3</v>
      </c>
      <c r="AE90" s="174"/>
      <c r="AF90" s="174"/>
      <c r="AG90" s="174"/>
      <c r="AH90" s="174"/>
      <c r="AI90" s="174"/>
      <c r="AJ90" s="174">
        <v>0.8</v>
      </c>
      <c r="AK90" s="174"/>
      <c r="AL90" s="171">
        <f t="shared" si="46"/>
        <v>0</v>
      </c>
      <c r="AM90" s="174"/>
      <c r="AN90" s="174"/>
      <c r="AO90" s="174"/>
      <c r="AP90" s="174"/>
      <c r="AQ90" s="174"/>
      <c r="AR90" s="174"/>
      <c r="AS90" s="174"/>
      <c r="AT90" s="174"/>
      <c r="AU90" s="174"/>
      <c r="AV90" s="174"/>
      <c r="AW90" s="174">
        <v>0.4</v>
      </c>
      <c r="AX90" s="174"/>
      <c r="AY90" s="174"/>
      <c r="AZ90" s="174"/>
      <c r="BA90" s="174"/>
      <c r="BB90" s="174"/>
      <c r="BC90" s="174"/>
      <c r="BD90" s="174"/>
      <c r="BE90" s="174">
        <v>0.21</v>
      </c>
      <c r="BF90" s="174">
        <f t="shared" si="39"/>
        <v>3.3</v>
      </c>
      <c r="BG90" s="174"/>
      <c r="BH90" s="186">
        <f>BG90/E90</f>
        <v>0</v>
      </c>
      <c r="BI90" s="178"/>
      <c r="BJ90" s="174"/>
      <c r="BK90" s="178"/>
      <c r="BL90" s="174">
        <v>7.3</v>
      </c>
      <c r="BM90" s="174"/>
      <c r="BN90" s="204" t="s">
        <v>242</v>
      </c>
      <c r="BO90" s="297"/>
      <c r="BP90" s="180" t="s">
        <v>607</v>
      </c>
      <c r="BQ90" s="174"/>
      <c r="BR90" s="215">
        <v>2019</v>
      </c>
      <c r="BS90" s="180" t="s">
        <v>610</v>
      </c>
      <c r="BT90" s="170"/>
      <c r="BU90" s="192">
        <f>SUM(G91:X91,Z91:AK91,AM91:BE91)</f>
        <v>0.30000000000000004</v>
      </c>
      <c r="CJ90" s="56">
        <f t="shared" si="44"/>
        <v>3.6999999999999997</v>
      </c>
      <c r="CK90" s="56">
        <f t="shared" si="45"/>
        <v>0</v>
      </c>
    </row>
    <row r="91" spans="1:89" s="50" customFormat="1" ht="134.25" customHeight="1" x14ac:dyDescent="0.3">
      <c r="A91" s="246">
        <v>53</v>
      </c>
      <c r="B91" s="298" t="s">
        <v>598</v>
      </c>
      <c r="C91" s="174" t="s">
        <v>78</v>
      </c>
      <c r="D91" s="420">
        <v>0.30000000000000004</v>
      </c>
      <c r="E91" s="172">
        <f t="shared" si="48"/>
        <v>0.30000000000000004</v>
      </c>
      <c r="F91" s="174">
        <f t="shared" si="49"/>
        <v>0</v>
      </c>
      <c r="G91" s="174"/>
      <c r="H91" s="174"/>
      <c r="I91" s="174">
        <v>0.1</v>
      </c>
      <c r="J91" s="174">
        <v>0.1</v>
      </c>
      <c r="K91" s="247"/>
      <c r="L91" s="247"/>
      <c r="M91" s="174"/>
      <c r="N91" s="174"/>
      <c r="O91" s="174"/>
      <c r="P91" s="174"/>
      <c r="Q91" s="174"/>
      <c r="R91" s="174"/>
      <c r="S91" s="174"/>
      <c r="T91" s="174"/>
      <c r="U91" s="174"/>
      <c r="V91" s="174"/>
      <c r="W91" s="174"/>
      <c r="X91" s="174"/>
      <c r="Y91" s="203">
        <f t="shared" si="21"/>
        <v>0</v>
      </c>
      <c r="Z91" s="174"/>
      <c r="AA91" s="174"/>
      <c r="AB91" s="174"/>
      <c r="AC91" s="174"/>
      <c r="AD91" s="174"/>
      <c r="AE91" s="174"/>
      <c r="AF91" s="174"/>
      <c r="AG91" s="174"/>
      <c r="AH91" s="174"/>
      <c r="AI91" s="174"/>
      <c r="AJ91" s="174">
        <v>0.1</v>
      </c>
      <c r="AK91" s="174"/>
      <c r="AL91" s="171">
        <f t="shared" si="46"/>
        <v>0</v>
      </c>
      <c r="AM91" s="174"/>
      <c r="AN91" s="174"/>
      <c r="AO91" s="174"/>
      <c r="AP91" s="174"/>
      <c r="AQ91" s="174"/>
      <c r="AR91" s="174"/>
      <c r="AS91" s="174"/>
      <c r="AT91" s="174"/>
      <c r="AU91" s="174"/>
      <c r="AV91" s="174"/>
      <c r="AW91" s="174"/>
      <c r="AX91" s="174"/>
      <c r="AY91" s="174"/>
      <c r="AZ91" s="174"/>
      <c r="BA91" s="174"/>
      <c r="BB91" s="174"/>
      <c r="BC91" s="174"/>
      <c r="BD91" s="174"/>
      <c r="BE91" s="174"/>
      <c r="BF91" s="174">
        <f t="shared" si="39"/>
        <v>0.30000000000000004</v>
      </c>
      <c r="BG91" s="247"/>
      <c r="BH91" s="186">
        <f>BG91/E91</f>
        <v>0</v>
      </c>
      <c r="BI91" s="252"/>
      <c r="BJ91" s="247"/>
      <c r="BK91" s="252"/>
      <c r="BL91" s="247">
        <v>0.3</v>
      </c>
      <c r="BM91" s="247"/>
      <c r="BN91" s="198" t="s">
        <v>244</v>
      </c>
      <c r="BO91" s="174"/>
      <c r="BP91" s="276" t="s">
        <v>80</v>
      </c>
      <c r="BQ91" s="174"/>
      <c r="BR91" s="215">
        <v>2019</v>
      </c>
      <c r="BS91" s="180" t="s">
        <v>185</v>
      </c>
      <c r="BT91" s="264"/>
      <c r="BU91" s="192">
        <f>SUM(G92:X92,Z92:AK92,AM92:BE92)</f>
        <v>0.25</v>
      </c>
      <c r="CJ91" s="56">
        <f t="shared" si="44"/>
        <v>0.30000000000000004</v>
      </c>
      <c r="CK91" s="56">
        <f t="shared" si="45"/>
        <v>0</v>
      </c>
    </row>
    <row r="92" spans="1:89" s="50" customFormat="1" ht="316.14999999999998" customHeight="1" x14ac:dyDescent="0.3">
      <c r="A92" s="246">
        <v>54</v>
      </c>
      <c r="B92" s="345" t="s">
        <v>245</v>
      </c>
      <c r="C92" s="180" t="s">
        <v>78</v>
      </c>
      <c r="D92" s="223">
        <v>0.25</v>
      </c>
      <c r="E92" s="172">
        <f t="shared" si="48"/>
        <v>0.25</v>
      </c>
      <c r="F92" s="174">
        <f t="shared" si="49"/>
        <v>0</v>
      </c>
      <c r="G92" s="287"/>
      <c r="H92" s="287"/>
      <c r="I92" s="205"/>
      <c r="J92" s="205"/>
      <c r="K92" s="287"/>
      <c r="L92" s="287"/>
      <c r="M92" s="205"/>
      <c r="N92" s="205"/>
      <c r="O92" s="205"/>
      <c r="P92" s="205"/>
      <c r="Q92" s="205"/>
      <c r="R92" s="205"/>
      <c r="S92" s="205"/>
      <c r="T92" s="205"/>
      <c r="U92" s="205"/>
      <c r="V92" s="205"/>
      <c r="W92" s="205"/>
      <c r="X92" s="205"/>
      <c r="Y92" s="203">
        <f t="shared" si="21"/>
        <v>0</v>
      </c>
      <c r="Z92" s="205"/>
      <c r="AA92" s="205"/>
      <c r="AB92" s="205"/>
      <c r="AC92" s="205"/>
      <c r="AD92" s="205"/>
      <c r="AE92" s="205"/>
      <c r="AF92" s="205"/>
      <c r="AG92" s="205"/>
      <c r="AH92" s="205"/>
      <c r="AI92" s="205"/>
      <c r="AJ92" s="205">
        <v>0.25</v>
      </c>
      <c r="AK92" s="205"/>
      <c r="AL92" s="171">
        <f t="shared" si="46"/>
        <v>0</v>
      </c>
      <c r="AM92" s="205"/>
      <c r="AN92" s="205"/>
      <c r="AO92" s="205"/>
      <c r="AP92" s="205"/>
      <c r="AQ92" s="205"/>
      <c r="AR92" s="205"/>
      <c r="AS92" s="205"/>
      <c r="AT92" s="205"/>
      <c r="AU92" s="205"/>
      <c r="AV92" s="205"/>
      <c r="AW92" s="205"/>
      <c r="AX92" s="205"/>
      <c r="AY92" s="205"/>
      <c r="AZ92" s="205"/>
      <c r="BA92" s="205"/>
      <c r="BB92" s="205"/>
      <c r="BC92" s="205"/>
      <c r="BD92" s="205"/>
      <c r="BE92" s="205"/>
      <c r="BF92" s="174">
        <f t="shared" si="39"/>
        <v>0.25</v>
      </c>
      <c r="BG92" s="205">
        <v>0.1</v>
      </c>
      <c r="BH92" s="186">
        <f>BG92/E92</f>
        <v>0.4</v>
      </c>
      <c r="BI92" s="275"/>
      <c r="BJ92" s="205"/>
      <c r="BK92" s="275"/>
      <c r="BL92" s="205">
        <v>0.25</v>
      </c>
      <c r="BM92" s="205"/>
      <c r="BN92" s="303" t="s">
        <v>246</v>
      </c>
      <c r="BO92" s="205"/>
      <c r="BP92" s="276" t="s">
        <v>80</v>
      </c>
      <c r="BQ92" s="205"/>
      <c r="BR92" s="215">
        <v>2019</v>
      </c>
      <c r="BS92" s="180" t="s">
        <v>612</v>
      </c>
      <c r="BT92" s="346"/>
      <c r="BU92" s="192"/>
      <c r="CJ92" s="56">
        <f t="shared" si="44"/>
        <v>0.25</v>
      </c>
      <c r="CK92" s="56">
        <f t="shared" si="45"/>
        <v>0</v>
      </c>
    </row>
    <row r="93" spans="1:89" s="46" customFormat="1" ht="139.9" customHeight="1" x14ac:dyDescent="0.3">
      <c r="A93" s="246">
        <v>55</v>
      </c>
      <c r="B93" s="298" t="s">
        <v>247</v>
      </c>
      <c r="C93" s="174" t="s">
        <v>78</v>
      </c>
      <c r="D93" s="420">
        <v>1.52</v>
      </c>
      <c r="E93" s="172">
        <f t="shared" si="48"/>
        <v>1.52</v>
      </c>
      <c r="F93" s="174">
        <f t="shared" si="49"/>
        <v>0.1</v>
      </c>
      <c r="G93" s="174">
        <v>0.1</v>
      </c>
      <c r="H93" s="174"/>
      <c r="I93" s="174"/>
      <c r="J93" s="174">
        <v>0.3</v>
      </c>
      <c r="K93" s="174"/>
      <c r="L93" s="174"/>
      <c r="M93" s="174"/>
      <c r="N93" s="174"/>
      <c r="O93" s="174"/>
      <c r="P93" s="174"/>
      <c r="Q93" s="174"/>
      <c r="R93" s="174"/>
      <c r="S93" s="174"/>
      <c r="T93" s="174"/>
      <c r="U93" s="174"/>
      <c r="V93" s="174"/>
      <c r="W93" s="174"/>
      <c r="X93" s="174"/>
      <c r="Y93" s="247">
        <f t="shared" si="21"/>
        <v>0.49</v>
      </c>
      <c r="Z93" s="174">
        <v>0.39</v>
      </c>
      <c r="AA93" s="174">
        <v>0.1</v>
      </c>
      <c r="AB93" s="174"/>
      <c r="AC93" s="174"/>
      <c r="AD93" s="174"/>
      <c r="AE93" s="174"/>
      <c r="AF93" s="174"/>
      <c r="AG93" s="174"/>
      <c r="AH93" s="174"/>
      <c r="AI93" s="174"/>
      <c r="AJ93" s="174">
        <v>0.38</v>
      </c>
      <c r="AK93" s="174">
        <v>0.1</v>
      </c>
      <c r="AL93" s="171">
        <f t="shared" si="46"/>
        <v>0</v>
      </c>
      <c r="AM93" s="174"/>
      <c r="AN93" s="174"/>
      <c r="AO93" s="174"/>
      <c r="AP93" s="174"/>
      <c r="AQ93" s="174"/>
      <c r="AR93" s="174"/>
      <c r="AS93" s="174"/>
      <c r="AT93" s="174"/>
      <c r="AU93" s="174"/>
      <c r="AV93" s="174"/>
      <c r="AW93" s="174"/>
      <c r="AX93" s="174"/>
      <c r="AY93" s="174"/>
      <c r="AZ93" s="174"/>
      <c r="BA93" s="174"/>
      <c r="BB93" s="174"/>
      <c r="BC93" s="174"/>
      <c r="BD93" s="174"/>
      <c r="BE93" s="174">
        <v>0.15</v>
      </c>
      <c r="BF93" s="174">
        <f t="shared" si="39"/>
        <v>1.42</v>
      </c>
      <c r="BG93" s="174">
        <v>1.4</v>
      </c>
      <c r="BH93" s="186">
        <f>BG93/E93</f>
        <v>0.92105263157894735</v>
      </c>
      <c r="BI93" s="178"/>
      <c r="BJ93" s="174">
        <v>0.42</v>
      </c>
      <c r="BK93" s="178"/>
      <c r="BL93" s="174">
        <v>1.52</v>
      </c>
      <c r="BM93" s="174"/>
      <c r="BN93" s="198" t="s">
        <v>248</v>
      </c>
      <c r="BO93" s="297"/>
      <c r="BP93" s="174" t="s">
        <v>249</v>
      </c>
      <c r="BQ93" s="174"/>
      <c r="BR93" s="189">
        <v>2019</v>
      </c>
      <c r="BS93" s="180" t="s">
        <v>611</v>
      </c>
      <c r="BT93" s="229"/>
      <c r="BU93" s="192">
        <f>SUM(G100:X100,Z100:AK100,AM100:BE100)</f>
        <v>0.7</v>
      </c>
      <c r="CJ93" s="56">
        <f t="shared" si="44"/>
        <v>1.52</v>
      </c>
      <c r="CK93" s="56">
        <f t="shared" si="45"/>
        <v>0</v>
      </c>
    </row>
    <row r="94" spans="1:89" s="153" customFormat="1" ht="114" customHeight="1" x14ac:dyDescent="0.3">
      <c r="A94" s="246">
        <v>56</v>
      </c>
      <c r="B94" s="286" t="s">
        <v>250</v>
      </c>
      <c r="C94" s="174" t="s">
        <v>78</v>
      </c>
      <c r="D94" s="420">
        <v>1.35</v>
      </c>
      <c r="E94" s="172">
        <f t="shared" si="48"/>
        <v>1.35</v>
      </c>
      <c r="F94" s="174">
        <f t="shared" si="49"/>
        <v>0</v>
      </c>
      <c r="G94" s="171"/>
      <c r="H94" s="171"/>
      <c r="I94" s="171">
        <v>0.35</v>
      </c>
      <c r="J94" s="171"/>
      <c r="K94" s="171"/>
      <c r="L94" s="171"/>
      <c r="M94" s="171">
        <v>1</v>
      </c>
      <c r="N94" s="171"/>
      <c r="O94" s="171"/>
      <c r="P94" s="171"/>
      <c r="Q94" s="171"/>
      <c r="R94" s="171"/>
      <c r="S94" s="171"/>
      <c r="T94" s="171"/>
      <c r="U94" s="171"/>
      <c r="V94" s="171"/>
      <c r="W94" s="171"/>
      <c r="X94" s="171"/>
      <c r="Y94" s="203">
        <f t="shared" si="21"/>
        <v>0</v>
      </c>
      <c r="Z94" s="171"/>
      <c r="AA94" s="171"/>
      <c r="AB94" s="171"/>
      <c r="AC94" s="171"/>
      <c r="AD94" s="171"/>
      <c r="AE94" s="171"/>
      <c r="AF94" s="171"/>
      <c r="AG94" s="171"/>
      <c r="AH94" s="171"/>
      <c r="AI94" s="171"/>
      <c r="AJ94" s="171"/>
      <c r="AK94" s="171"/>
      <c r="AL94" s="171">
        <f t="shared" si="46"/>
        <v>0</v>
      </c>
      <c r="AM94" s="171"/>
      <c r="AN94" s="171"/>
      <c r="AO94" s="171"/>
      <c r="AP94" s="171"/>
      <c r="AQ94" s="171"/>
      <c r="AR94" s="171"/>
      <c r="AS94" s="171"/>
      <c r="AT94" s="171"/>
      <c r="AU94" s="171"/>
      <c r="AV94" s="171"/>
      <c r="AW94" s="171"/>
      <c r="AX94" s="171"/>
      <c r="AY94" s="171"/>
      <c r="AZ94" s="171"/>
      <c r="BA94" s="171"/>
      <c r="BB94" s="171"/>
      <c r="BC94" s="171"/>
      <c r="BD94" s="171"/>
      <c r="BE94" s="171"/>
      <c r="BF94" s="174">
        <f t="shared" si="39"/>
        <v>1.35</v>
      </c>
      <c r="BG94" s="174"/>
      <c r="BH94" s="186"/>
      <c r="BI94" s="178"/>
      <c r="BJ94" s="174"/>
      <c r="BK94" s="178"/>
      <c r="BL94" s="174"/>
      <c r="BM94" s="174"/>
      <c r="BN94" s="221" t="s">
        <v>251</v>
      </c>
      <c r="BO94" s="297"/>
      <c r="BP94" s="180" t="s">
        <v>80</v>
      </c>
      <c r="BQ94" s="174"/>
      <c r="BR94" s="189">
        <v>2021</v>
      </c>
      <c r="BS94" s="180" t="s">
        <v>566</v>
      </c>
      <c r="BT94" s="347"/>
      <c r="BU94" s="348"/>
      <c r="CJ94" s="56">
        <f t="shared" si="44"/>
        <v>1.35</v>
      </c>
      <c r="CK94" s="56">
        <f t="shared" si="45"/>
        <v>0</v>
      </c>
    </row>
    <row r="95" spans="1:89" s="85" customFormat="1" ht="121.5" x14ac:dyDescent="0.3">
      <c r="A95" s="246">
        <v>57</v>
      </c>
      <c r="B95" s="202" t="s">
        <v>599</v>
      </c>
      <c r="C95" s="174" t="s">
        <v>78</v>
      </c>
      <c r="D95" s="420">
        <v>7.0000000000000007E-2</v>
      </c>
      <c r="E95" s="172">
        <f t="shared" si="48"/>
        <v>7.0000000000000007E-2</v>
      </c>
      <c r="F95" s="174">
        <f t="shared" si="49"/>
        <v>0</v>
      </c>
      <c r="G95" s="205"/>
      <c r="H95" s="269"/>
      <c r="I95" s="270"/>
      <c r="J95" s="271"/>
      <c r="K95" s="271"/>
      <c r="L95" s="271"/>
      <c r="M95" s="269"/>
      <c r="N95" s="269"/>
      <c r="O95" s="269"/>
      <c r="P95" s="269"/>
      <c r="Q95" s="269"/>
      <c r="R95" s="269"/>
      <c r="S95" s="269"/>
      <c r="T95" s="269"/>
      <c r="U95" s="269"/>
      <c r="V95" s="269"/>
      <c r="W95" s="269"/>
      <c r="X95" s="269"/>
      <c r="Y95" s="203">
        <f t="shared" si="21"/>
        <v>0</v>
      </c>
      <c r="Z95" s="269"/>
      <c r="AA95" s="269"/>
      <c r="AB95" s="269"/>
      <c r="AC95" s="269"/>
      <c r="AD95" s="269"/>
      <c r="AE95" s="269"/>
      <c r="AF95" s="269"/>
      <c r="AG95" s="269"/>
      <c r="AH95" s="269"/>
      <c r="AI95" s="269"/>
      <c r="AJ95" s="269"/>
      <c r="AK95" s="269"/>
      <c r="AL95" s="171">
        <f t="shared" si="46"/>
        <v>0</v>
      </c>
      <c r="AM95" s="269"/>
      <c r="AN95" s="269"/>
      <c r="AO95" s="269"/>
      <c r="AP95" s="269"/>
      <c r="AQ95" s="269"/>
      <c r="AR95" s="269"/>
      <c r="AS95" s="269"/>
      <c r="AT95" s="269"/>
      <c r="AU95" s="269"/>
      <c r="AV95" s="269"/>
      <c r="AW95" s="269"/>
      <c r="AX95" s="269"/>
      <c r="AY95" s="269"/>
      <c r="AZ95" s="269"/>
      <c r="BA95" s="269"/>
      <c r="BB95" s="269"/>
      <c r="BC95" s="269"/>
      <c r="BD95" s="269"/>
      <c r="BE95" s="269">
        <v>7.0000000000000007E-2</v>
      </c>
      <c r="BF95" s="174">
        <f t="shared" si="39"/>
        <v>7.0000000000000007E-2</v>
      </c>
      <c r="BG95" s="174"/>
      <c r="BH95" s="186"/>
      <c r="BI95" s="178"/>
      <c r="BJ95" s="174"/>
      <c r="BK95" s="178"/>
      <c r="BL95" s="174"/>
      <c r="BM95" s="174"/>
      <c r="BN95" s="272" t="s">
        <v>252</v>
      </c>
      <c r="BO95" s="297"/>
      <c r="BP95" s="180" t="s">
        <v>80</v>
      </c>
      <c r="BQ95" s="174"/>
      <c r="BR95" s="189">
        <v>2021</v>
      </c>
      <c r="BS95" s="180"/>
      <c r="BT95" s="349"/>
      <c r="BU95" s="192"/>
      <c r="CJ95" s="56">
        <f t="shared" si="44"/>
        <v>7.0000000000000007E-2</v>
      </c>
      <c r="CK95" s="56">
        <f t="shared" si="45"/>
        <v>0</v>
      </c>
    </row>
    <row r="96" spans="1:89" s="85" customFormat="1" ht="165" customHeight="1" x14ac:dyDescent="0.3">
      <c r="A96" s="246">
        <v>58</v>
      </c>
      <c r="B96" s="202" t="s">
        <v>600</v>
      </c>
      <c r="C96" s="174" t="s">
        <v>78</v>
      </c>
      <c r="D96" s="420">
        <v>0.3</v>
      </c>
      <c r="E96" s="172">
        <f t="shared" si="48"/>
        <v>0.3</v>
      </c>
      <c r="F96" s="174">
        <f t="shared" si="49"/>
        <v>0</v>
      </c>
      <c r="G96" s="205"/>
      <c r="H96" s="269"/>
      <c r="I96" s="270"/>
      <c r="J96" s="271">
        <v>0.09</v>
      </c>
      <c r="K96" s="271"/>
      <c r="L96" s="271"/>
      <c r="M96" s="269"/>
      <c r="N96" s="269"/>
      <c r="O96" s="269"/>
      <c r="P96" s="269"/>
      <c r="Q96" s="269"/>
      <c r="R96" s="269"/>
      <c r="S96" s="269"/>
      <c r="T96" s="269"/>
      <c r="U96" s="269"/>
      <c r="V96" s="269"/>
      <c r="W96" s="269"/>
      <c r="X96" s="269"/>
      <c r="Y96" s="203">
        <f t="shared" si="21"/>
        <v>0</v>
      </c>
      <c r="Z96" s="269"/>
      <c r="AA96" s="269"/>
      <c r="AB96" s="269"/>
      <c r="AC96" s="269"/>
      <c r="AD96" s="269"/>
      <c r="AE96" s="269"/>
      <c r="AF96" s="269"/>
      <c r="AG96" s="269"/>
      <c r="AH96" s="269"/>
      <c r="AI96" s="269"/>
      <c r="AJ96" s="269"/>
      <c r="AK96" s="269"/>
      <c r="AL96" s="171">
        <f t="shared" si="46"/>
        <v>0</v>
      </c>
      <c r="AM96" s="269"/>
      <c r="AN96" s="269"/>
      <c r="AO96" s="269"/>
      <c r="AP96" s="269"/>
      <c r="AQ96" s="269"/>
      <c r="AR96" s="269"/>
      <c r="AS96" s="269"/>
      <c r="AT96" s="269"/>
      <c r="AU96" s="269"/>
      <c r="AV96" s="269"/>
      <c r="AW96" s="269"/>
      <c r="AX96" s="269"/>
      <c r="AY96" s="269"/>
      <c r="AZ96" s="269"/>
      <c r="BA96" s="269"/>
      <c r="BB96" s="269"/>
      <c r="BC96" s="269"/>
      <c r="BD96" s="269"/>
      <c r="BE96" s="269">
        <v>0.21</v>
      </c>
      <c r="BF96" s="174">
        <f t="shared" si="39"/>
        <v>0.3</v>
      </c>
      <c r="BG96" s="174"/>
      <c r="BH96" s="186"/>
      <c r="BI96" s="178"/>
      <c r="BJ96" s="174"/>
      <c r="BK96" s="178"/>
      <c r="BL96" s="174"/>
      <c r="BM96" s="174"/>
      <c r="BN96" s="272" t="s">
        <v>252</v>
      </c>
      <c r="BO96" s="297"/>
      <c r="BP96" s="180" t="s">
        <v>80</v>
      </c>
      <c r="BQ96" s="174"/>
      <c r="BR96" s="189">
        <v>2021</v>
      </c>
      <c r="BS96" s="180"/>
      <c r="BT96" s="349"/>
      <c r="BU96" s="192"/>
      <c r="CJ96" s="56">
        <f t="shared" si="44"/>
        <v>0.3</v>
      </c>
      <c r="CK96" s="56">
        <f t="shared" si="45"/>
        <v>0</v>
      </c>
    </row>
    <row r="97" spans="1:89" s="85" customFormat="1" ht="194.25" customHeight="1" x14ac:dyDescent="0.3">
      <c r="A97" s="246">
        <v>59</v>
      </c>
      <c r="B97" s="202" t="s">
        <v>601</v>
      </c>
      <c r="C97" s="174" t="s">
        <v>78</v>
      </c>
      <c r="D97" s="420">
        <v>0.03</v>
      </c>
      <c r="E97" s="172">
        <f t="shared" si="48"/>
        <v>0.03</v>
      </c>
      <c r="F97" s="174">
        <f t="shared" si="49"/>
        <v>0</v>
      </c>
      <c r="G97" s="205"/>
      <c r="H97" s="269"/>
      <c r="I97" s="270"/>
      <c r="J97" s="271"/>
      <c r="K97" s="271"/>
      <c r="L97" s="271"/>
      <c r="M97" s="269"/>
      <c r="N97" s="269"/>
      <c r="O97" s="269"/>
      <c r="P97" s="269"/>
      <c r="Q97" s="269"/>
      <c r="R97" s="269"/>
      <c r="S97" s="269"/>
      <c r="T97" s="269"/>
      <c r="U97" s="269"/>
      <c r="V97" s="269"/>
      <c r="W97" s="269"/>
      <c r="X97" s="269"/>
      <c r="Y97" s="203">
        <f t="shared" ref="Y97:Y160" si="50">SUM(Z97:AE97)</f>
        <v>0</v>
      </c>
      <c r="Z97" s="269"/>
      <c r="AA97" s="269"/>
      <c r="AB97" s="269"/>
      <c r="AC97" s="269"/>
      <c r="AD97" s="269"/>
      <c r="AE97" s="269"/>
      <c r="AF97" s="269"/>
      <c r="AG97" s="269"/>
      <c r="AH97" s="269"/>
      <c r="AI97" s="269"/>
      <c r="AJ97" s="269"/>
      <c r="AK97" s="269"/>
      <c r="AL97" s="171">
        <f t="shared" si="46"/>
        <v>0</v>
      </c>
      <c r="AM97" s="269"/>
      <c r="AN97" s="269"/>
      <c r="AO97" s="269"/>
      <c r="AP97" s="269"/>
      <c r="AQ97" s="269"/>
      <c r="AR97" s="269"/>
      <c r="AS97" s="269"/>
      <c r="AT97" s="269"/>
      <c r="AU97" s="269"/>
      <c r="AV97" s="269"/>
      <c r="AW97" s="269"/>
      <c r="AX97" s="269"/>
      <c r="AY97" s="269"/>
      <c r="AZ97" s="269"/>
      <c r="BA97" s="269"/>
      <c r="BB97" s="269"/>
      <c r="BC97" s="269"/>
      <c r="BD97" s="269"/>
      <c r="BE97" s="269">
        <v>0.03</v>
      </c>
      <c r="BF97" s="174">
        <f t="shared" si="39"/>
        <v>0.03</v>
      </c>
      <c r="BG97" s="174"/>
      <c r="BH97" s="186"/>
      <c r="BI97" s="178"/>
      <c r="BJ97" s="174"/>
      <c r="BK97" s="178"/>
      <c r="BL97" s="174"/>
      <c r="BM97" s="174"/>
      <c r="BN97" s="272" t="s">
        <v>252</v>
      </c>
      <c r="BO97" s="297"/>
      <c r="BP97" s="180" t="s">
        <v>80</v>
      </c>
      <c r="BQ97" s="174"/>
      <c r="BR97" s="189">
        <v>2021</v>
      </c>
      <c r="BS97" s="180"/>
      <c r="BT97" s="349"/>
      <c r="BU97" s="192"/>
      <c r="CJ97" s="56">
        <f t="shared" si="44"/>
        <v>0.03</v>
      </c>
      <c r="CK97" s="56">
        <f t="shared" si="45"/>
        <v>0</v>
      </c>
    </row>
    <row r="98" spans="1:89" s="48" customFormat="1" ht="156" customHeight="1" x14ac:dyDescent="0.3">
      <c r="A98" s="246">
        <v>60</v>
      </c>
      <c r="B98" s="202" t="s">
        <v>253</v>
      </c>
      <c r="C98" s="189" t="s">
        <v>74</v>
      </c>
      <c r="D98" s="381">
        <v>2.6399999999999997</v>
      </c>
      <c r="E98" s="172">
        <f t="shared" si="48"/>
        <v>2.6399999999999997</v>
      </c>
      <c r="F98" s="174">
        <f t="shared" si="49"/>
        <v>0</v>
      </c>
      <c r="G98" s="174"/>
      <c r="H98" s="174"/>
      <c r="I98" s="247">
        <v>0.68</v>
      </c>
      <c r="J98" s="247">
        <v>0.25</v>
      </c>
      <c r="K98" s="247"/>
      <c r="L98" s="247"/>
      <c r="M98" s="174"/>
      <c r="N98" s="174"/>
      <c r="O98" s="174"/>
      <c r="P98" s="174"/>
      <c r="Q98" s="174"/>
      <c r="R98" s="174"/>
      <c r="S98" s="174"/>
      <c r="T98" s="174"/>
      <c r="U98" s="174"/>
      <c r="V98" s="174"/>
      <c r="W98" s="174"/>
      <c r="X98" s="174"/>
      <c r="Y98" s="203">
        <f t="shared" si="50"/>
        <v>0</v>
      </c>
      <c r="Z98" s="174"/>
      <c r="AA98" s="185"/>
      <c r="AB98" s="185"/>
      <c r="AC98" s="185"/>
      <c r="AD98" s="185"/>
      <c r="AE98" s="185"/>
      <c r="AF98" s="185"/>
      <c r="AG98" s="185"/>
      <c r="AH98" s="185"/>
      <c r="AI98" s="174"/>
      <c r="AJ98" s="422">
        <v>1.63</v>
      </c>
      <c r="AK98" s="185"/>
      <c r="AL98" s="171">
        <f t="shared" si="46"/>
        <v>0</v>
      </c>
      <c r="AM98" s="185"/>
      <c r="AN98" s="185"/>
      <c r="AO98" s="185"/>
      <c r="AP98" s="185"/>
      <c r="AQ98" s="185"/>
      <c r="AR98" s="185"/>
      <c r="AS98" s="185"/>
      <c r="AT98" s="185"/>
      <c r="AU98" s="185"/>
      <c r="AV98" s="185"/>
      <c r="AW98" s="185"/>
      <c r="AX98" s="185"/>
      <c r="AY98" s="185"/>
      <c r="AZ98" s="185"/>
      <c r="BA98" s="422">
        <v>0.05</v>
      </c>
      <c r="BB98" s="185"/>
      <c r="BC98" s="185"/>
      <c r="BD98" s="185"/>
      <c r="BE98" s="174">
        <v>0.03</v>
      </c>
      <c r="BF98" s="174">
        <f t="shared" si="39"/>
        <v>2.6399999999999997</v>
      </c>
      <c r="BG98" s="174"/>
      <c r="BH98" s="186">
        <f t="shared" ref="BH98:BH106" si="51">BG98/E98</f>
        <v>0</v>
      </c>
      <c r="BI98" s="178"/>
      <c r="BJ98" s="174"/>
      <c r="BK98" s="178"/>
      <c r="BL98" s="247">
        <v>6.51</v>
      </c>
      <c r="BM98" s="174"/>
      <c r="BN98" s="301" t="s">
        <v>254</v>
      </c>
      <c r="BO98" s="205" t="s">
        <v>255</v>
      </c>
      <c r="BP98" s="174" t="s">
        <v>204</v>
      </c>
      <c r="BQ98" s="302"/>
      <c r="BR98" s="189">
        <v>2019</v>
      </c>
      <c r="BS98" s="180" t="s">
        <v>185</v>
      </c>
      <c r="BT98" s="170"/>
      <c r="BU98" s="192">
        <f>SUM(G98:X98,Z98:AK98,AM98:BE98)</f>
        <v>2.6399999999999997</v>
      </c>
      <c r="CJ98" s="56">
        <f t="shared" si="44"/>
        <v>2.6399999999999997</v>
      </c>
      <c r="CK98" s="56">
        <f t="shared" si="45"/>
        <v>0</v>
      </c>
    </row>
    <row r="99" spans="1:89" s="83" customFormat="1" ht="119.25" customHeight="1" x14ac:dyDescent="0.3">
      <c r="A99" s="246">
        <v>61</v>
      </c>
      <c r="B99" s="202" t="s">
        <v>256</v>
      </c>
      <c r="C99" s="174" t="s">
        <v>74</v>
      </c>
      <c r="D99" s="420">
        <v>4.5</v>
      </c>
      <c r="E99" s="172">
        <f t="shared" si="48"/>
        <v>4.5</v>
      </c>
      <c r="F99" s="174">
        <f t="shared" si="49"/>
        <v>0</v>
      </c>
      <c r="G99" s="174"/>
      <c r="H99" s="174"/>
      <c r="I99" s="247">
        <v>0.6</v>
      </c>
      <c r="J99" s="247">
        <v>0.54</v>
      </c>
      <c r="K99" s="247"/>
      <c r="L99" s="247"/>
      <c r="M99" s="247"/>
      <c r="N99" s="247"/>
      <c r="O99" s="247"/>
      <c r="P99" s="247"/>
      <c r="Q99" s="247"/>
      <c r="R99" s="247"/>
      <c r="S99" s="247"/>
      <c r="T99" s="247"/>
      <c r="U99" s="247"/>
      <c r="V99" s="247"/>
      <c r="W99" s="247"/>
      <c r="X99" s="247"/>
      <c r="Y99" s="203">
        <f t="shared" si="50"/>
        <v>0</v>
      </c>
      <c r="Z99" s="247"/>
      <c r="AA99" s="247"/>
      <c r="AB99" s="247"/>
      <c r="AC99" s="247"/>
      <c r="AD99" s="247"/>
      <c r="AE99" s="247"/>
      <c r="AF99" s="247"/>
      <c r="AG99" s="247"/>
      <c r="AH99" s="247"/>
      <c r="AI99" s="247"/>
      <c r="AJ99" s="247">
        <v>0.21</v>
      </c>
      <c r="AK99" s="247"/>
      <c r="AL99" s="171">
        <f t="shared" si="46"/>
        <v>0</v>
      </c>
      <c r="AM99" s="247"/>
      <c r="AN99" s="247"/>
      <c r="AO99" s="247"/>
      <c r="AP99" s="247"/>
      <c r="AQ99" s="247"/>
      <c r="AR99" s="247"/>
      <c r="AS99" s="247"/>
      <c r="AT99" s="247"/>
      <c r="AU99" s="247"/>
      <c r="AV99" s="247"/>
      <c r="AW99" s="247"/>
      <c r="AX99" s="247"/>
      <c r="AY99" s="247"/>
      <c r="AZ99" s="247"/>
      <c r="BA99" s="247"/>
      <c r="BB99" s="247"/>
      <c r="BC99" s="247"/>
      <c r="BD99" s="247"/>
      <c r="BE99" s="247">
        <v>3.15</v>
      </c>
      <c r="BF99" s="174">
        <f t="shared" si="39"/>
        <v>4.5</v>
      </c>
      <c r="BG99" s="247"/>
      <c r="BH99" s="186">
        <f t="shared" si="51"/>
        <v>0</v>
      </c>
      <c r="BI99" s="252"/>
      <c r="BJ99" s="247"/>
      <c r="BK99" s="252"/>
      <c r="BL99" s="247">
        <v>4.5</v>
      </c>
      <c r="BM99" s="247"/>
      <c r="BN99" s="272" t="s">
        <v>257</v>
      </c>
      <c r="BO99" s="174"/>
      <c r="BP99" s="174" t="s">
        <v>204</v>
      </c>
      <c r="BQ99" s="174"/>
      <c r="BR99" s="189">
        <v>2020</v>
      </c>
      <c r="BS99" s="180" t="s">
        <v>214</v>
      </c>
      <c r="BT99" s="170" t="s">
        <v>258</v>
      </c>
      <c r="BU99" s="192">
        <f>SUM(G99:X99,Z99:AK99,AM99:BE99)</f>
        <v>4.5</v>
      </c>
      <c r="CJ99" s="56">
        <f t="shared" si="44"/>
        <v>4.5</v>
      </c>
      <c r="CK99" s="56">
        <f t="shared" si="45"/>
        <v>0</v>
      </c>
    </row>
    <row r="100" spans="1:89" ht="20.25" x14ac:dyDescent="0.3">
      <c r="A100" s="255"/>
      <c r="B100" s="350" t="s">
        <v>259</v>
      </c>
      <c r="C100" s="185"/>
      <c r="D100" s="420">
        <v>0.7</v>
      </c>
      <c r="E100" s="172">
        <f>SUM(E101:E101)</f>
        <v>0.7</v>
      </c>
      <c r="F100" s="174">
        <f t="shared" si="49"/>
        <v>0</v>
      </c>
      <c r="G100" s="185">
        <f t="shared" ref="G100:BG100" si="52">SUM(G101:G101)</f>
        <v>0</v>
      </c>
      <c r="H100" s="185">
        <f t="shared" si="52"/>
        <v>0</v>
      </c>
      <c r="I100" s="185">
        <f t="shared" si="52"/>
        <v>0</v>
      </c>
      <c r="J100" s="185">
        <f t="shared" si="52"/>
        <v>0</v>
      </c>
      <c r="K100" s="185">
        <f t="shared" si="52"/>
        <v>0</v>
      </c>
      <c r="L100" s="185">
        <f t="shared" si="52"/>
        <v>0</v>
      </c>
      <c r="M100" s="185">
        <f t="shared" si="52"/>
        <v>0.3</v>
      </c>
      <c r="N100" s="185">
        <f t="shared" si="52"/>
        <v>0</v>
      </c>
      <c r="O100" s="185">
        <f t="shared" si="52"/>
        <v>0</v>
      </c>
      <c r="P100" s="185">
        <f t="shared" si="52"/>
        <v>0</v>
      </c>
      <c r="Q100" s="185">
        <f t="shared" si="52"/>
        <v>0</v>
      </c>
      <c r="R100" s="185">
        <f t="shared" si="52"/>
        <v>0</v>
      </c>
      <c r="S100" s="185">
        <f t="shared" si="52"/>
        <v>0</v>
      </c>
      <c r="T100" s="185">
        <f t="shared" si="52"/>
        <v>0</v>
      </c>
      <c r="U100" s="185">
        <f t="shared" si="52"/>
        <v>0</v>
      </c>
      <c r="V100" s="185">
        <f t="shared" si="52"/>
        <v>0</v>
      </c>
      <c r="W100" s="185">
        <f t="shared" si="52"/>
        <v>0</v>
      </c>
      <c r="X100" s="185">
        <f t="shared" si="52"/>
        <v>0</v>
      </c>
      <c r="Y100" s="203">
        <f t="shared" si="50"/>
        <v>0</v>
      </c>
      <c r="Z100" s="185">
        <f t="shared" si="52"/>
        <v>0</v>
      </c>
      <c r="AA100" s="185">
        <f t="shared" si="52"/>
        <v>0</v>
      </c>
      <c r="AB100" s="185">
        <f t="shared" si="52"/>
        <v>0</v>
      </c>
      <c r="AC100" s="185">
        <f t="shared" si="52"/>
        <v>0</v>
      </c>
      <c r="AD100" s="185">
        <f t="shared" si="52"/>
        <v>0</v>
      </c>
      <c r="AE100" s="185">
        <f t="shared" si="52"/>
        <v>0</v>
      </c>
      <c r="AF100" s="185">
        <f t="shared" si="52"/>
        <v>0</v>
      </c>
      <c r="AG100" s="185">
        <f t="shared" si="52"/>
        <v>0</v>
      </c>
      <c r="AH100" s="185">
        <f t="shared" si="52"/>
        <v>0</v>
      </c>
      <c r="AI100" s="185">
        <f t="shared" si="52"/>
        <v>0</v>
      </c>
      <c r="AJ100" s="185">
        <f t="shared" si="52"/>
        <v>0</v>
      </c>
      <c r="AK100" s="185">
        <f t="shared" si="52"/>
        <v>0</v>
      </c>
      <c r="AL100" s="171">
        <f t="shared" si="46"/>
        <v>0</v>
      </c>
      <c r="AM100" s="185">
        <f t="shared" si="52"/>
        <v>0</v>
      </c>
      <c r="AN100" s="185">
        <f t="shared" si="52"/>
        <v>0</v>
      </c>
      <c r="AO100" s="185">
        <f t="shared" si="52"/>
        <v>0</v>
      </c>
      <c r="AP100" s="185">
        <f t="shared" si="52"/>
        <v>0</v>
      </c>
      <c r="AQ100" s="185">
        <f t="shared" si="52"/>
        <v>0</v>
      </c>
      <c r="AR100" s="185">
        <f t="shared" si="52"/>
        <v>0</v>
      </c>
      <c r="AS100" s="185">
        <f t="shared" si="52"/>
        <v>0</v>
      </c>
      <c r="AT100" s="185">
        <f t="shared" si="52"/>
        <v>0</v>
      </c>
      <c r="AU100" s="185">
        <f t="shared" si="52"/>
        <v>0</v>
      </c>
      <c r="AV100" s="185">
        <f t="shared" si="52"/>
        <v>0</v>
      </c>
      <c r="AW100" s="185">
        <f t="shared" si="52"/>
        <v>0</v>
      </c>
      <c r="AX100" s="185">
        <f t="shared" si="52"/>
        <v>0</v>
      </c>
      <c r="AY100" s="185">
        <f t="shared" si="52"/>
        <v>0</v>
      </c>
      <c r="AZ100" s="185">
        <f t="shared" si="52"/>
        <v>0</v>
      </c>
      <c r="BA100" s="185">
        <f t="shared" si="52"/>
        <v>0</v>
      </c>
      <c r="BB100" s="185">
        <f t="shared" si="52"/>
        <v>0</v>
      </c>
      <c r="BC100" s="185">
        <f t="shared" si="52"/>
        <v>0</v>
      </c>
      <c r="BD100" s="185">
        <f t="shared" si="52"/>
        <v>0</v>
      </c>
      <c r="BE100" s="185">
        <f t="shared" si="52"/>
        <v>0.4</v>
      </c>
      <c r="BF100" s="185">
        <f t="shared" si="39"/>
        <v>0.7</v>
      </c>
      <c r="BG100" s="172">
        <f t="shared" si="52"/>
        <v>0</v>
      </c>
      <c r="BH100" s="186">
        <f t="shared" si="51"/>
        <v>0</v>
      </c>
      <c r="BI100" s="187"/>
      <c r="BJ100" s="185"/>
      <c r="BK100" s="187"/>
      <c r="BL100" s="172">
        <f>SUM(BL101:BL101)</f>
        <v>0.7</v>
      </c>
      <c r="BM100" s="172">
        <f>SUM(BM101:BM101)</f>
        <v>0</v>
      </c>
      <c r="BN100" s="188"/>
      <c r="BO100" s="343"/>
      <c r="BP100" s="185"/>
      <c r="BQ100" s="185"/>
      <c r="BR100" s="189"/>
      <c r="BS100" s="190"/>
      <c r="BT100" s="170"/>
      <c r="BU100" s="192">
        <f>SUM(G101:X101,Z101:AK101,AM101:BE101)</f>
        <v>0.7</v>
      </c>
      <c r="CJ100" s="56">
        <f t="shared" si="44"/>
        <v>0.7</v>
      </c>
      <c r="CK100" s="56">
        <f t="shared" si="45"/>
        <v>0</v>
      </c>
    </row>
    <row r="101" spans="1:89" s="46" customFormat="1" ht="121.9" customHeight="1" x14ac:dyDescent="0.3">
      <c r="A101" s="246">
        <v>62</v>
      </c>
      <c r="B101" s="298" t="s">
        <v>260</v>
      </c>
      <c r="C101" s="174" t="s">
        <v>78</v>
      </c>
      <c r="D101" s="420">
        <v>0.7</v>
      </c>
      <c r="E101" s="172">
        <f>SUM(G101:X101,Z101:AK101,AM101:BE101)</f>
        <v>0.7</v>
      </c>
      <c r="F101" s="174">
        <f t="shared" si="49"/>
        <v>0</v>
      </c>
      <c r="G101" s="174"/>
      <c r="H101" s="174"/>
      <c r="I101" s="174"/>
      <c r="J101" s="174"/>
      <c r="K101" s="174"/>
      <c r="L101" s="174"/>
      <c r="M101" s="174">
        <v>0.3</v>
      </c>
      <c r="N101" s="174"/>
      <c r="O101" s="174"/>
      <c r="P101" s="174"/>
      <c r="Q101" s="174"/>
      <c r="R101" s="174"/>
      <c r="S101" s="174"/>
      <c r="T101" s="174"/>
      <c r="U101" s="174"/>
      <c r="V101" s="174"/>
      <c r="W101" s="174"/>
      <c r="X101" s="174"/>
      <c r="Y101" s="203">
        <f t="shared" si="50"/>
        <v>0</v>
      </c>
      <c r="Z101" s="174"/>
      <c r="AA101" s="174"/>
      <c r="AB101" s="174"/>
      <c r="AC101" s="174"/>
      <c r="AD101" s="174"/>
      <c r="AE101" s="174"/>
      <c r="AF101" s="174"/>
      <c r="AG101" s="174"/>
      <c r="AH101" s="174"/>
      <c r="AI101" s="174"/>
      <c r="AJ101" s="174"/>
      <c r="AK101" s="174"/>
      <c r="AL101" s="171">
        <f t="shared" si="46"/>
        <v>0</v>
      </c>
      <c r="AM101" s="174"/>
      <c r="AN101" s="174"/>
      <c r="AO101" s="174"/>
      <c r="AP101" s="174"/>
      <c r="AQ101" s="174"/>
      <c r="AR101" s="174"/>
      <c r="AS101" s="174"/>
      <c r="AT101" s="174"/>
      <c r="AU101" s="174"/>
      <c r="AV101" s="174"/>
      <c r="AW101" s="174"/>
      <c r="AX101" s="174"/>
      <c r="AY101" s="174"/>
      <c r="AZ101" s="174"/>
      <c r="BA101" s="174"/>
      <c r="BB101" s="174"/>
      <c r="BC101" s="174"/>
      <c r="BD101" s="174"/>
      <c r="BE101" s="174">
        <v>0.4</v>
      </c>
      <c r="BF101" s="174">
        <f t="shared" si="39"/>
        <v>0.7</v>
      </c>
      <c r="BG101" s="174"/>
      <c r="BH101" s="186">
        <f t="shared" si="51"/>
        <v>0</v>
      </c>
      <c r="BI101" s="178"/>
      <c r="BJ101" s="174"/>
      <c r="BK101" s="178"/>
      <c r="BL101" s="174">
        <v>0.7</v>
      </c>
      <c r="BM101" s="174"/>
      <c r="BN101" s="198" t="s">
        <v>261</v>
      </c>
      <c r="BO101" s="297"/>
      <c r="BP101" s="174" t="s">
        <v>262</v>
      </c>
      <c r="BQ101" s="174"/>
      <c r="BR101" s="189">
        <v>2020</v>
      </c>
      <c r="BS101" s="180" t="s">
        <v>214</v>
      </c>
      <c r="BT101" s="229"/>
      <c r="BU101" s="192">
        <f>SUM(G102:X102,Z102:AK102,AM102:BE102)</f>
        <v>1</v>
      </c>
      <c r="CJ101" s="56">
        <f t="shared" si="44"/>
        <v>0.7</v>
      </c>
      <c r="CK101" s="56">
        <f t="shared" si="45"/>
        <v>0</v>
      </c>
    </row>
    <row r="102" spans="1:89" s="73" customFormat="1" ht="40.5" x14ac:dyDescent="0.3">
      <c r="A102" s="255"/>
      <c r="B102" s="350" t="s">
        <v>263</v>
      </c>
      <c r="C102" s="185"/>
      <c r="D102" s="420">
        <v>1</v>
      </c>
      <c r="E102" s="172">
        <f>E103</f>
        <v>1</v>
      </c>
      <c r="F102" s="174">
        <f t="shared" si="49"/>
        <v>0</v>
      </c>
      <c r="G102" s="185">
        <f t="shared" ref="G102:BE102" si="53">G103</f>
        <v>0</v>
      </c>
      <c r="H102" s="185">
        <f t="shared" si="53"/>
        <v>0</v>
      </c>
      <c r="I102" s="185">
        <f t="shared" si="53"/>
        <v>0</v>
      </c>
      <c r="J102" s="185">
        <f t="shared" si="53"/>
        <v>0</v>
      </c>
      <c r="K102" s="185">
        <f t="shared" si="53"/>
        <v>0</v>
      </c>
      <c r="L102" s="185">
        <f t="shared" si="53"/>
        <v>0</v>
      </c>
      <c r="M102" s="185">
        <f t="shared" si="53"/>
        <v>1</v>
      </c>
      <c r="N102" s="185">
        <f t="shared" si="53"/>
        <v>0</v>
      </c>
      <c r="O102" s="185">
        <f t="shared" si="53"/>
        <v>0</v>
      </c>
      <c r="P102" s="185">
        <f t="shared" si="53"/>
        <v>0</v>
      </c>
      <c r="Q102" s="185">
        <f t="shared" si="53"/>
        <v>0</v>
      </c>
      <c r="R102" s="185">
        <f t="shared" si="53"/>
        <v>0</v>
      </c>
      <c r="S102" s="185">
        <f t="shared" si="53"/>
        <v>0</v>
      </c>
      <c r="T102" s="185">
        <f t="shared" si="53"/>
        <v>0</v>
      </c>
      <c r="U102" s="185">
        <f t="shared" si="53"/>
        <v>0</v>
      </c>
      <c r="V102" s="185">
        <f t="shared" si="53"/>
        <v>0</v>
      </c>
      <c r="W102" s="185">
        <f t="shared" si="53"/>
        <v>0</v>
      </c>
      <c r="X102" s="185">
        <f t="shared" si="53"/>
        <v>0</v>
      </c>
      <c r="Y102" s="203">
        <f t="shared" si="50"/>
        <v>0</v>
      </c>
      <c r="Z102" s="185">
        <f t="shared" si="53"/>
        <v>0</v>
      </c>
      <c r="AA102" s="185">
        <f t="shared" si="53"/>
        <v>0</v>
      </c>
      <c r="AB102" s="185">
        <f t="shared" si="53"/>
        <v>0</v>
      </c>
      <c r="AC102" s="185">
        <f t="shared" si="53"/>
        <v>0</v>
      </c>
      <c r="AD102" s="185">
        <f t="shared" si="53"/>
        <v>0</v>
      </c>
      <c r="AE102" s="185">
        <f t="shared" si="53"/>
        <v>0</v>
      </c>
      <c r="AF102" s="185">
        <f t="shared" si="53"/>
        <v>0</v>
      </c>
      <c r="AG102" s="185">
        <f t="shared" si="53"/>
        <v>0</v>
      </c>
      <c r="AH102" s="185">
        <f t="shared" si="53"/>
        <v>0</v>
      </c>
      <c r="AI102" s="185">
        <f t="shared" si="53"/>
        <v>0</v>
      </c>
      <c r="AJ102" s="185">
        <f t="shared" si="53"/>
        <v>0</v>
      </c>
      <c r="AK102" s="185">
        <f t="shared" si="53"/>
        <v>0</v>
      </c>
      <c r="AL102" s="171">
        <f t="shared" si="46"/>
        <v>0</v>
      </c>
      <c r="AM102" s="185">
        <f t="shared" si="53"/>
        <v>0</v>
      </c>
      <c r="AN102" s="185">
        <f t="shared" si="53"/>
        <v>0</v>
      </c>
      <c r="AO102" s="185">
        <f t="shared" si="53"/>
        <v>0</v>
      </c>
      <c r="AP102" s="185">
        <f t="shared" si="53"/>
        <v>0</v>
      </c>
      <c r="AQ102" s="185">
        <f t="shared" si="53"/>
        <v>0</v>
      </c>
      <c r="AR102" s="185">
        <f t="shared" si="53"/>
        <v>0</v>
      </c>
      <c r="AS102" s="185">
        <f t="shared" si="53"/>
        <v>0</v>
      </c>
      <c r="AT102" s="185">
        <f t="shared" si="53"/>
        <v>0</v>
      </c>
      <c r="AU102" s="185">
        <f t="shared" si="53"/>
        <v>0</v>
      </c>
      <c r="AV102" s="185">
        <f t="shared" si="53"/>
        <v>0</v>
      </c>
      <c r="AW102" s="185">
        <f t="shared" si="53"/>
        <v>0</v>
      </c>
      <c r="AX102" s="185">
        <f t="shared" si="53"/>
        <v>0</v>
      </c>
      <c r="AY102" s="185">
        <f t="shared" si="53"/>
        <v>0</v>
      </c>
      <c r="AZ102" s="185">
        <f t="shared" si="53"/>
        <v>0</v>
      </c>
      <c r="BA102" s="185">
        <f t="shared" si="53"/>
        <v>0</v>
      </c>
      <c r="BB102" s="185">
        <f t="shared" si="53"/>
        <v>0</v>
      </c>
      <c r="BC102" s="185">
        <f t="shared" si="53"/>
        <v>0</v>
      </c>
      <c r="BD102" s="185">
        <f t="shared" si="53"/>
        <v>0</v>
      </c>
      <c r="BE102" s="185">
        <f t="shared" si="53"/>
        <v>0</v>
      </c>
      <c r="BF102" s="185">
        <f t="shared" si="39"/>
        <v>1</v>
      </c>
      <c r="BG102" s="172">
        <f>BG103</f>
        <v>0</v>
      </c>
      <c r="BH102" s="186">
        <f t="shared" si="51"/>
        <v>0</v>
      </c>
      <c r="BI102" s="351"/>
      <c r="BJ102" s="352"/>
      <c r="BK102" s="351"/>
      <c r="BL102" s="172">
        <f>BL103</f>
        <v>1</v>
      </c>
      <c r="BM102" s="172">
        <f>BM103</f>
        <v>0</v>
      </c>
      <c r="BN102" s="188"/>
      <c r="BO102" s="228"/>
      <c r="BP102" s="228"/>
      <c r="BQ102" s="293"/>
      <c r="BR102" s="215"/>
      <c r="BS102" s="190"/>
      <c r="BT102" s="264"/>
      <c r="BU102" s="192">
        <f>SUM(G103:X103,Z103:AK103,AM103:BE103)</f>
        <v>1</v>
      </c>
      <c r="CJ102" s="56">
        <f t="shared" si="44"/>
        <v>1</v>
      </c>
      <c r="CK102" s="56">
        <f t="shared" si="45"/>
        <v>0</v>
      </c>
    </row>
    <row r="103" spans="1:89" s="46" customFormat="1" ht="118.5" customHeight="1" x14ac:dyDescent="0.3">
      <c r="A103" s="246">
        <v>63</v>
      </c>
      <c r="B103" s="298" t="s">
        <v>264</v>
      </c>
      <c r="C103" s="174" t="s">
        <v>265</v>
      </c>
      <c r="D103" s="420">
        <v>1</v>
      </c>
      <c r="E103" s="172">
        <f>SUM(G103:X103,Z103:AK103,AM103:BE103)</f>
        <v>1</v>
      </c>
      <c r="F103" s="174">
        <f t="shared" si="49"/>
        <v>0</v>
      </c>
      <c r="G103" s="174"/>
      <c r="H103" s="174"/>
      <c r="I103" s="174"/>
      <c r="J103" s="174"/>
      <c r="K103" s="174"/>
      <c r="L103" s="174"/>
      <c r="M103" s="174">
        <v>1</v>
      </c>
      <c r="N103" s="174"/>
      <c r="O103" s="174"/>
      <c r="P103" s="174"/>
      <c r="Q103" s="174"/>
      <c r="R103" s="174"/>
      <c r="S103" s="174"/>
      <c r="T103" s="174"/>
      <c r="U103" s="174"/>
      <c r="V103" s="174"/>
      <c r="W103" s="174"/>
      <c r="X103" s="174"/>
      <c r="Y103" s="203">
        <f t="shared" si="50"/>
        <v>0</v>
      </c>
      <c r="Z103" s="174"/>
      <c r="AA103" s="174"/>
      <c r="AB103" s="174"/>
      <c r="AC103" s="174"/>
      <c r="AD103" s="174"/>
      <c r="AE103" s="174"/>
      <c r="AF103" s="174"/>
      <c r="AG103" s="174"/>
      <c r="AH103" s="174"/>
      <c r="AI103" s="174"/>
      <c r="AJ103" s="174"/>
      <c r="AK103" s="174"/>
      <c r="AL103" s="171">
        <f t="shared" si="46"/>
        <v>0</v>
      </c>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f t="shared" si="39"/>
        <v>1</v>
      </c>
      <c r="BG103" s="174"/>
      <c r="BH103" s="186">
        <f t="shared" si="51"/>
        <v>0</v>
      </c>
      <c r="BI103" s="178"/>
      <c r="BJ103" s="174"/>
      <c r="BK103" s="178"/>
      <c r="BL103" s="174">
        <v>1</v>
      </c>
      <c r="BM103" s="174"/>
      <c r="BN103" s="198" t="s">
        <v>266</v>
      </c>
      <c r="BO103" s="297"/>
      <c r="BP103" s="174" t="s">
        <v>267</v>
      </c>
      <c r="BQ103" s="174"/>
      <c r="BR103" s="189">
        <v>2020</v>
      </c>
      <c r="BS103" s="180" t="s">
        <v>214</v>
      </c>
      <c r="BT103" s="229"/>
      <c r="BU103" s="192">
        <f>SUM(G104:X104,Z104:AK104,AM104:BE104)</f>
        <v>2.5299999999999998</v>
      </c>
      <c r="CJ103" s="56">
        <f t="shared" si="44"/>
        <v>1</v>
      </c>
      <c r="CK103" s="56">
        <f t="shared" si="45"/>
        <v>0</v>
      </c>
    </row>
    <row r="104" spans="1:89" ht="20.25" x14ac:dyDescent="0.3">
      <c r="A104" s="255"/>
      <c r="B104" s="245" t="s">
        <v>268</v>
      </c>
      <c r="C104" s="291"/>
      <c r="D104" s="291">
        <v>2.5299999999999998</v>
      </c>
      <c r="E104" s="172">
        <f>SUM(E105:E107)</f>
        <v>2.5299999999999998</v>
      </c>
      <c r="F104" s="185">
        <f t="shared" si="49"/>
        <v>0.63</v>
      </c>
      <c r="G104" s="172">
        <f t="shared" ref="G104:BE104" si="54">SUM(G105:G107)</f>
        <v>0.63</v>
      </c>
      <c r="H104" s="172">
        <f t="shared" si="54"/>
        <v>0</v>
      </c>
      <c r="I104" s="172">
        <f t="shared" si="54"/>
        <v>0</v>
      </c>
      <c r="J104" s="172">
        <f t="shared" si="54"/>
        <v>0</v>
      </c>
      <c r="K104" s="172">
        <f t="shared" si="54"/>
        <v>0</v>
      </c>
      <c r="L104" s="172">
        <f t="shared" si="54"/>
        <v>0</v>
      </c>
      <c r="M104" s="172">
        <f t="shared" si="54"/>
        <v>1.65</v>
      </c>
      <c r="N104" s="172">
        <f t="shared" si="54"/>
        <v>0</v>
      </c>
      <c r="O104" s="172">
        <f t="shared" si="54"/>
        <v>0</v>
      </c>
      <c r="P104" s="172">
        <f t="shared" si="54"/>
        <v>0</v>
      </c>
      <c r="Q104" s="172">
        <f t="shared" si="54"/>
        <v>0</v>
      </c>
      <c r="R104" s="172">
        <f t="shared" si="54"/>
        <v>0</v>
      </c>
      <c r="S104" s="172">
        <f t="shared" si="54"/>
        <v>0</v>
      </c>
      <c r="T104" s="172">
        <f t="shared" si="54"/>
        <v>0</v>
      </c>
      <c r="U104" s="172">
        <f t="shared" si="54"/>
        <v>0</v>
      </c>
      <c r="V104" s="172">
        <f t="shared" si="54"/>
        <v>0</v>
      </c>
      <c r="W104" s="172">
        <f t="shared" si="54"/>
        <v>0</v>
      </c>
      <c r="X104" s="172">
        <f t="shared" si="54"/>
        <v>0</v>
      </c>
      <c r="Y104" s="203">
        <f t="shared" si="50"/>
        <v>0</v>
      </c>
      <c r="Z104" s="172">
        <f t="shared" si="54"/>
        <v>0</v>
      </c>
      <c r="AA104" s="172">
        <f t="shared" si="54"/>
        <v>0</v>
      </c>
      <c r="AB104" s="172">
        <f t="shared" si="54"/>
        <v>0</v>
      </c>
      <c r="AC104" s="172">
        <f t="shared" si="54"/>
        <v>0</v>
      </c>
      <c r="AD104" s="172">
        <f t="shared" si="54"/>
        <v>0</v>
      </c>
      <c r="AE104" s="172">
        <f t="shared" si="54"/>
        <v>0</v>
      </c>
      <c r="AF104" s="172">
        <f t="shared" si="54"/>
        <v>0</v>
      </c>
      <c r="AG104" s="172">
        <f t="shared" si="54"/>
        <v>0</v>
      </c>
      <c r="AH104" s="172">
        <f t="shared" si="54"/>
        <v>0</v>
      </c>
      <c r="AI104" s="172">
        <f t="shared" si="54"/>
        <v>0</v>
      </c>
      <c r="AJ104" s="172">
        <f t="shared" si="54"/>
        <v>0</v>
      </c>
      <c r="AK104" s="172">
        <f t="shared" si="54"/>
        <v>0</v>
      </c>
      <c r="AL104" s="171">
        <f t="shared" si="46"/>
        <v>0</v>
      </c>
      <c r="AM104" s="172">
        <f t="shared" si="54"/>
        <v>0</v>
      </c>
      <c r="AN104" s="172">
        <f t="shared" si="54"/>
        <v>0</v>
      </c>
      <c r="AO104" s="172">
        <f t="shared" si="54"/>
        <v>0</v>
      </c>
      <c r="AP104" s="172">
        <f t="shared" si="54"/>
        <v>0</v>
      </c>
      <c r="AQ104" s="172">
        <f t="shared" si="54"/>
        <v>0</v>
      </c>
      <c r="AR104" s="172">
        <f t="shared" si="54"/>
        <v>0</v>
      </c>
      <c r="AS104" s="172">
        <f t="shared" si="54"/>
        <v>0</v>
      </c>
      <c r="AT104" s="172">
        <f t="shared" si="54"/>
        <v>0</v>
      </c>
      <c r="AU104" s="172">
        <f t="shared" si="54"/>
        <v>0</v>
      </c>
      <c r="AV104" s="172">
        <f t="shared" si="54"/>
        <v>0</v>
      </c>
      <c r="AW104" s="172">
        <f t="shared" si="54"/>
        <v>0</v>
      </c>
      <c r="AX104" s="172">
        <f t="shared" si="54"/>
        <v>0</v>
      </c>
      <c r="AY104" s="172">
        <f t="shared" si="54"/>
        <v>0</v>
      </c>
      <c r="AZ104" s="172">
        <f t="shared" si="54"/>
        <v>0</v>
      </c>
      <c r="BA104" s="172">
        <f t="shared" si="54"/>
        <v>0</v>
      </c>
      <c r="BB104" s="172">
        <f t="shared" si="54"/>
        <v>0</v>
      </c>
      <c r="BC104" s="172">
        <f t="shared" si="54"/>
        <v>0</v>
      </c>
      <c r="BD104" s="172">
        <f t="shared" si="54"/>
        <v>0</v>
      </c>
      <c r="BE104" s="172">
        <f t="shared" si="54"/>
        <v>0.25</v>
      </c>
      <c r="BF104" s="185">
        <f t="shared" si="39"/>
        <v>1.9</v>
      </c>
      <c r="BG104" s="172" t="e">
        <f>#REF!+BG105+BG106</f>
        <v>#REF!</v>
      </c>
      <c r="BH104" s="186" t="e">
        <f t="shared" si="51"/>
        <v>#REF!</v>
      </c>
      <c r="BI104" s="187"/>
      <c r="BJ104" s="185"/>
      <c r="BK104" s="187"/>
      <c r="BL104" s="172" t="e">
        <f>#REF!+BL105+BL106</f>
        <v>#REF!</v>
      </c>
      <c r="BM104" s="172" t="e">
        <f>#REF!+BM105+BM106</f>
        <v>#REF!</v>
      </c>
      <c r="BN104" s="292"/>
      <c r="BO104" s="353"/>
      <c r="BP104" s="343"/>
      <c r="BQ104" s="343"/>
      <c r="BR104" s="215"/>
      <c r="BS104" s="190"/>
      <c r="BT104" s="170"/>
      <c r="BU104" s="192" t="e">
        <f>SUM(#REF!,#REF!,#REF!)</f>
        <v>#REF!</v>
      </c>
      <c r="CJ104" s="56">
        <f t="shared" si="44"/>
        <v>2.5299999999999998</v>
      </c>
      <c r="CK104" s="56">
        <f t="shared" si="45"/>
        <v>0</v>
      </c>
    </row>
    <row r="105" spans="1:89" s="48" customFormat="1" ht="148.15" customHeight="1" x14ac:dyDescent="0.3">
      <c r="A105" s="246">
        <v>64</v>
      </c>
      <c r="B105" s="298" t="s">
        <v>269</v>
      </c>
      <c r="C105" s="174" t="s">
        <v>74</v>
      </c>
      <c r="D105" s="420">
        <v>0.25</v>
      </c>
      <c r="E105" s="172">
        <f>SUM(G105:X105,Z105:AK105,AM105:BE105)</f>
        <v>0.25</v>
      </c>
      <c r="F105" s="174">
        <f t="shared" si="49"/>
        <v>0</v>
      </c>
      <c r="G105" s="174"/>
      <c r="H105" s="205"/>
      <c r="I105" s="247"/>
      <c r="J105" s="247"/>
      <c r="K105" s="277"/>
      <c r="L105" s="277"/>
      <c r="M105" s="174"/>
      <c r="N105" s="205"/>
      <c r="O105" s="205"/>
      <c r="P105" s="205"/>
      <c r="Q105" s="205"/>
      <c r="R105" s="205"/>
      <c r="S105" s="205"/>
      <c r="T105" s="205"/>
      <c r="U105" s="205"/>
      <c r="V105" s="205"/>
      <c r="W105" s="205"/>
      <c r="X105" s="205"/>
      <c r="Y105" s="203">
        <f t="shared" si="50"/>
        <v>0</v>
      </c>
      <c r="Z105" s="205"/>
      <c r="AA105" s="205"/>
      <c r="AB105" s="205"/>
      <c r="AC105" s="205"/>
      <c r="AD105" s="205"/>
      <c r="AE105" s="205"/>
      <c r="AF105" s="205"/>
      <c r="AG105" s="205"/>
      <c r="AH105" s="205"/>
      <c r="AI105" s="174"/>
      <c r="AJ105" s="205"/>
      <c r="AK105" s="205"/>
      <c r="AL105" s="171">
        <f t="shared" si="46"/>
        <v>0</v>
      </c>
      <c r="AM105" s="205"/>
      <c r="AN105" s="205"/>
      <c r="AO105" s="205"/>
      <c r="AP105" s="205"/>
      <c r="AQ105" s="205"/>
      <c r="AR105" s="205"/>
      <c r="AS105" s="205"/>
      <c r="AT105" s="205"/>
      <c r="AU105" s="205"/>
      <c r="AV105" s="205"/>
      <c r="AW105" s="174"/>
      <c r="AX105" s="205"/>
      <c r="AY105" s="205"/>
      <c r="AZ105" s="205"/>
      <c r="BA105" s="205"/>
      <c r="BB105" s="205"/>
      <c r="BC105" s="205"/>
      <c r="BD105" s="205"/>
      <c r="BE105" s="205">
        <v>0.25</v>
      </c>
      <c r="BF105" s="174">
        <f t="shared" si="39"/>
        <v>0.25</v>
      </c>
      <c r="BG105" s="205"/>
      <c r="BH105" s="186">
        <f t="shared" si="51"/>
        <v>0</v>
      </c>
      <c r="BI105" s="275"/>
      <c r="BJ105" s="205"/>
      <c r="BK105" s="275"/>
      <c r="BL105" s="247">
        <v>0.25</v>
      </c>
      <c r="BM105" s="205"/>
      <c r="BN105" s="315" t="s">
        <v>270</v>
      </c>
      <c r="BO105" s="354"/>
      <c r="BP105" s="354" t="s">
        <v>271</v>
      </c>
      <c r="BQ105" s="354"/>
      <c r="BR105" s="189">
        <v>2019</v>
      </c>
      <c r="BS105" s="180" t="s">
        <v>185</v>
      </c>
      <c r="BT105" s="170"/>
      <c r="BU105" s="192">
        <f>SUM(G106:X106,Z106:AK106,AM106:BE106)</f>
        <v>0.63</v>
      </c>
      <c r="CJ105" s="56">
        <f t="shared" si="44"/>
        <v>0.25</v>
      </c>
      <c r="CK105" s="56">
        <f t="shared" si="45"/>
        <v>0</v>
      </c>
    </row>
    <row r="106" spans="1:89" s="48" customFormat="1" ht="112.9" customHeight="1" x14ac:dyDescent="0.3">
      <c r="A106" s="355">
        <v>65</v>
      </c>
      <c r="B106" s="345" t="s">
        <v>272</v>
      </c>
      <c r="C106" s="265" t="s">
        <v>87</v>
      </c>
      <c r="D106" s="291">
        <v>0.63</v>
      </c>
      <c r="E106" s="295">
        <f>SUM(G106:X106,Z106:AK106,AM106:BE106)</f>
        <v>0.63</v>
      </c>
      <c r="F106" s="174">
        <f t="shared" si="49"/>
        <v>0.63</v>
      </c>
      <c r="G106" s="205">
        <v>0.63</v>
      </c>
      <c r="H106" s="287"/>
      <c r="I106" s="205"/>
      <c r="J106" s="287"/>
      <c r="K106" s="287"/>
      <c r="L106" s="277"/>
      <c r="M106" s="205"/>
      <c r="N106" s="205"/>
      <c r="O106" s="205"/>
      <c r="P106" s="205"/>
      <c r="Q106" s="205"/>
      <c r="R106" s="205"/>
      <c r="S106" s="205"/>
      <c r="T106" s="205"/>
      <c r="U106" s="205"/>
      <c r="V106" s="205"/>
      <c r="W106" s="205"/>
      <c r="X106" s="205"/>
      <c r="Y106" s="203">
        <f t="shared" si="50"/>
        <v>0</v>
      </c>
      <c r="Z106" s="205"/>
      <c r="AA106" s="205"/>
      <c r="AB106" s="205"/>
      <c r="AC106" s="205"/>
      <c r="AD106" s="205"/>
      <c r="AE106" s="205"/>
      <c r="AF106" s="205"/>
      <c r="AG106" s="205"/>
      <c r="AH106" s="205"/>
      <c r="AI106" s="205"/>
      <c r="AJ106" s="205"/>
      <c r="AK106" s="205"/>
      <c r="AL106" s="171">
        <f t="shared" si="46"/>
        <v>0</v>
      </c>
      <c r="AM106" s="205"/>
      <c r="AN106" s="205"/>
      <c r="AO106" s="205"/>
      <c r="AP106" s="205"/>
      <c r="AQ106" s="205"/>
      <c r="AR106" s="205"/>
      <c r="AS106" s="205"/>
      <c r="AT106" s="205"/>
      <c r="AU106" s="205"/>
      <c r="AV106" s="205"/>
      <c r="AW106" s="205"/>
      <c r="AX106" s="205"/>
      <c r="AY106" s="205"/>
      <c r="AZ106" s="205"/>
      <c r="BA106" s="205"/>
      <c r="BB106" s="205"/>
      <c r="BC106" s="205"/>
      <c r="BD106" s="205"/>
      <c r="BE106" s="205"/>
      <c r="BF106" s="174">
        <f t="shared" si="39"/>
        <v>0</v>
      </c>
      <c r="BG106" s="205"/>
      <c r="BH106" s="186">
        <f t="shared" si="51"/>
        <v>0</v>
      </c>
      <c r="BI106" s="275"/>
      <c r="BJ106" s="205"/>
      <c r="BK106" s="275"/>
      <c r="BL106" s="247">
        <v>0.63</v>
      </c>
      <c r="BM106" s="205">
        <v>0.09</v>
      </c>
      <c r="BN106" s="198" t="s">
        <v>273</v>
      </c>
      <c r="BO106" s="249"/>
      <c r="BP106" s="302" t="s">
        <v>83</v>
      </c>
      <c r="BQ106" s="302"/>
      <c r="BR106" s="215">
        <v>2019</v>
      </c>
      <c r="BS106" s="180" t="s">
        <v>185</v>
      </c>
      <c r="BT106" s="278" t="s">
        <v>274</v>
      </c>
      <c r="BU106" s="192"/>
      <c r="CJ106" s="56">
        <f t="shared" si="44"/>
        <v>0.63</v>
      </c>
      <c r="CK106" s="56">
        <f t="shared" si="45"/>
        <v>0</v>
      </c>
    </row>
    <row r="107" spans="1:89" s="86" customFormat="1" ht="229.9" customHeight="1" x14ac:dyDescent="0.3">
      <c r="A107" s="355">
        <v>66</v>
      </c>
      <c r="B107" s="259" t="s">
        <v>275</v>
      </c>
      <c r="C107" s="174" t="s">
        <v>176</v>
      </c>
      <c r="D107" s="420">
        <v>1.65</v>
      </c>
      <c r="E107" s="295">
        <f>SUM(G107:X107,Z107:AK107,AM107:BE107)</f>
        <v>1.65</v>
      </c>
      <c r="F107" s="174">
        <f t="shared" si="49"/>
        <v>0</v>
      </c>
      <c r="G107" s="205"/>
      <c r="H107" s="287"/>
      <c r="I107" s="205"/>
      <c r="J107" s="287"/>
      <c r="K107" s="287"/>
      <c r="L107" s="277"/>
      <c r="M107" s="205">
        <v>1.65</v>
      </c>
      <c r="N107" s="205"/>
      <c r="O107" s="205"/>
      <c r="P107" s="205"/>
      <c r="Q107" s="205"/>
      <c r="R107" s="205"/>
      <c r="S107" s="205"/>
      <c r="T107" s="205"/>
      <c r="U107" s="205"/>
      <c r="V107" s="205"/>
      <c r="W107" s="205"/>
      <c r="X107" s="205"/>
      <c r="Y107" s="203">
        <f t="shared" si="50"/>
        <v>0</v>
      </c>
      <c r="Z107" s="205"/>
      <c r="AA107" s="205"/>
      <c r="AB107" s="205"/>
      <c r="AC107" s="205"/>
      <c r="AD107" s="205"/>
      <c r="AE107" s="205"/>
      <c r="AF107" s="205"/>
      <c r="AG107" s="205"/>
      <c r="AH107" s="205"/>
      <c r="AI107" s="205"/>
      <c r="AJ107" s="205"/>
      <c r="AK107" s="205"/>
      <c r="AL107" s="171">
        <f t="shared" si="46"/>
        <v>0</v>
      </c>
      <c r="AM107" s="205"/>
      <c r="AN107" s="205"/>
      <c r="AO107" s="205"/>
      <c r="AP107" s="205"/>
      <c r="AQ107" s="205"/>
      <c r="AR107" s="205"/>
      <c r="AS107" s="205"/>
      <c r="AT107" s="205"/>
      <c r="AU107" s="205"/>
      <c r="AV107" s="205"/>
      <c r="AW107" s="205"/>
      <c r="AX107" s="205"/>
      <c r="AY107" s="205"/>
      <c r="AZ107" s="205"/>
      <c r="BA107" s="205"/>
      <c r="BB107" s="205"/>
      <c r="BC107" s="205"/>
      <c r="BD107" s="205"/>
      <c r="BE107" s="205"/>
      <c r="BF107" s="174">
        <f t="shared" si="39"/>
        <v>1.65</v>
      </c>
      <c r="BG107" s="205"/>
      <c r="BH107" s="186"/>
      <c r="BI107" s="275"/>
      <c r="BJ107" s="205"/>
      <c r="BK107" s="275"/>
      <c r="BL107" s="247"/>
      <c r="BM107" s="205"/>
      <c r="BN107" s="221" t="s">
        <v>276</v>
      </c>
      <c r="BO107" s="249"/>
      <c r="BP107" s="354" t="s">
        <v>277</v>
      </c>
      <c r="BQ107" s="302"/>
      <c r="BR107" s="215">
        <v>2021</v>
      </c>
      <c r="BS107" s="356"/>
      <c r="BT107" s="264"/>
      <c r="BU107" s="192"/>
      <c r="CJ107" s="56">
        <f t="shared" si="44"/>
        <v>1.65</v>
      </c>
      <c r="CK107" s="56">
        <f t="shared" si="45"/>
        <v>0</v>
      </c>
    </row>
    <row r="108" spans="1:89" ht="29.25" customHeight="1" x14ac:dyDescent="0.3">
      <c r="A108" s="357"/>
      <c r="B108" s="245" t="s">
        <v>278</v>
      </c>
      <c r="C108" s="291"/>
      <c r="D108" s="291">
        <v>3.07</v>
      </c>
      <c r="E108" s="172">
        <f>SUM(E109:E111)</f>
        <v>3.07</v>
      </c>
      <c r="F108" s="185">
        <f t="shared" si="49"/>
        <v>0.2</v>
      </c>
      <c r="G108" s="172">
        <f t="shared" ref="G108:BE108" si="55">SUM(G109:G111)</f>
        <v>0.2</v>
      </c>
      <c r="H108" s="172">
        <f t="shared" si="55"/>
        <v>0</v>
      </c>
      <c r="I108" s="172">
        <f t="shared" si="55"/>
        <v>0.25</v>
      </c>
      <c r="J108" s="172">
        <f t="shared" si="55"/>
        <v>0.55000000000000004</v>
      </c>
      <c r="K108" s="172">
        <f t="shared" si="55"/>
        <v>0</v>
      </c>
      <c r="L108" s="172">
        <f t="shared" si="55"/>
        <v>0</v>
      </c>
      <c r="M108" s="172">
        <f t="shared" si="55"/>
        <v>1.6</v>
      </c>
      <c r="N108" s="172">
        <f t="shared" si="55"/>
        <v>0</v>
      </c>
      <c r="O108" s="172">
        <f t="shared" si="55"/>
        <v>0</v>
      </c>
      <c r="P108" s="172">
        <f t="shared" si="55"/>
        <v>0</v>
      </c>
      <c r="Q108" s="172">
        <f t="shared" si="55"/>
        <v>0</v>
      </c>
      <c r="R108" s="172">
        <f t="shared" si="55"/>
        <v>0</v>
      </c>
      <c r="S108" s="172">
        <f t="shared" si="55"/>
        <v>0</v>
      </c>
      <c r="T108" s="172">
        <f t="shared" si="55"/>
        <v>0</v>
      </c>
      <c r="U108" s="172">
        <f t="shared" si="55"/>
        <v>0</v>
      </c>
      <c r="V108" s="172">
        <f t="shared" si="55"/>
        <v>0</v>
      </c>
      <c r="W108" s="172">
        <f t="shared" si="55"/>
        <v>0</v>
      </c>
      <c r="X108" s="172">
        <f t="shared" si="55"/>
        <v>0</v>
      </c>
      <c r="Y108" s="203">
        <f t="shared" si="50"/>
        <v>7.0000000000000007E-2</v>
      </c>
      <c r="Z108" s="172">
        <f t="shared" si="55"/>
        <v>0.05</v>
      </c>
      <c r="AA108" s="172">
        <f t="shared" si="55"/>
        <v>0.02</v>
      </c>
      <c r="AB108" s="172">
        <f t="shared" si="55"/>
        <v>0</v>
      </c>
      <c r="AC108" s="172">
        <f t="shared" si="55"/>
        <v>0</v>
      </c>
      <c r="AD108" s="172">
        <f t="shared" si="55"/>
        <v>0</v>
      </c>
      <c r="AE108" s="172">
        <f t="shared" si="55"/>
        <v>0</v>
      </c>
      <c r="AF108" s="172">
        <f t="shared" si="55"/>
        <v>0</v>
      </c>
      <c r="AG108" s="172">
        <f t="shared" si="55"/>
        <v>0</v>
      </c>
      <c r="AH108" s="172">
        <f t="shared" si="55"/>
        <v>0</v>
      </c>
      <c r="AI108" s="172">
        <f t="shared" si="55"/>
        <v>0.15</v>
      </c>
      <c r="AJ108" s="172">
        <f t="shared" si="55"/>
        <v>0</v>
      </c>
      <c r="AK108" s="172">
        <f t="shared" si="55"/>
        <v>0</v>
      </c>
      <c r="AL108" s="171">
        <f t="shared" si="46"/>
        <v>0.1</v>
      </c>
      <c r="AM108" s="172">
        <f t="shared" si="55"/>
        <v>0</v>
      </c>
      <c r="AN108" s="172">
        <f t="shared" si="55"/>
        <v>0</v>
      </c>
      <c r="AO108" s="172">
        <f t="shared" si="55"/>
        <v>0</v>
      </c>
      <c r="AP108" s="172">
        <f t="shared" si="55"/>
        <v>0</v>
      </c>
      <c r="AQ108" s="172">
        <f t="shared" si="55"/>
        <v>0.1</v>
      </c>
      <c r="AR108" s="172">
        <f t="shared" si="55"/>
        <v>0</v>
      </c>
      <c r="AS108" s="172">
        <f t="shared" si="55"/>
        <v>0</v>
      </c>
      <c r="AT108" s="172">
        <f t="shared" si="55"/>
        <v>0</v>
      </c>
      <c r="AU108" s="172">
        <f t="shared" si="55"/>
        <v>0</v>
      </c>
      <c r="AV108" s="172">
        <f t="shared" si="55"/>
        <v>0</v>
      </c>
      <c r="AW108" s="172">
        <f t="shared" si="55"/>
        <v>0.1</v>
      </c>
      <c r="AX108" s="172">
        <f t="shared" si="55"/>
        <v>0</v>
      </c>
      <c r="AY108" s="172">
        <f t="shared" si="55"/>
        <v>0</v>
      </c>
      <c r="AZ108" s="172">
        <f t="shared" si="55"/>
        <v>0</v>
      </c>
      <c r="BA108" s="172">
        <f t="shared" si="55"/>
        <v>0</v>
      </c>
      <c r="BB108" s="172">
        <f t="shared" si="55"/>
        <v>0</v>
      </c>
      <c r="BC108" s="172">
        <f t="shared" si="55"/>
        <v>0</v>
      </c>
      <c r="BD108" s="172">
        <f t="shared" si="55"/>
        <v>0</v>
      </c>
      <c r="BE108" s="172">
        <f t="shared" si="55"/>
        <v>0.05</v>
      </c>
      <c r="BF108" s="185">
        <f t="shared" si="39"/>
        <v>2.8699999999999997</v>
      </c>
      <c r="BG108" s="172">
        <f>SUM(BG109:BG111)</f>
        <v>0</v>
      </c>
      <c r="BH108" s="172">
        <f>SUM(BH109:BH111)</f>
        <v>0</v>
      </c>
      <c r="BI108" s="172">
        <f>SUM(BI109:BI111)</f>
        <v>0</v>
      </c>
      <c r="BJ108" s="185"/>
      <c r="BK108" s="187"/>
      <c r="BL108" s="172">
        <f>SUM(BL109:BL110)</f>
        <v>2.95</v>
      </c>
      <c r="BM108" s="172">
        <f>SUM(BM109:BM110)</f>
        <v>0</v>
      </c>
      <c r="BN108" s="292"/>
      <c r="BO108" s="358" t="s">
        <v>132</v>
      </c>
      <c r="BP108" s="358"/>
      <c r="BQ108" s="358"/>
      <c r="BR108" s="189"/>
      <c r="BS108" s="190"/>
      <c r="BT108" s="170"/>
      <c r="BU108" s="192" t="e">
        <f>SUM(#REF!,#REF!,#REF!)</f>
        <v>#REF!</v>
      </c>
      <c r="CJ108" s="56">
        <f t="shared" si="44"/>
        <v>3.07</v>
      </c>
      <c r="CK108" s="56">
        <f t="shared" si="45"/>
        <v>0</v>
      </c>
    </row>
    <row r="109" spans="1:89" s="48" customFormat="1" ht="116.45" customHeight="1" x14ac:dyDescent="0.3">
      <c r="A109" s="355">
        <v>67</v>
      </c>
      <c r="B109" s="202" t="s">
        <v>279</v>
      </c>
      <c r="C109" s="265" t="s">
        <v>280</v>
      </c>
      <c r="D109" s="291">
        <v>2.8499999999999996</v>
      </c>
      <c r="E109" s="172">
        <f>SUM(G109:X109,Z109:AK109,AM109:BE109)</f>
        <v>2.8499999999999996</v>
      </c>
      <c r="F109" s="174">
        <f t="shared" si="49"/>
        <v>0.2</v>
      </c>
      <c r="G109" s="174">
        <v>0.2</v>
      </c>
      <c r="H109" s="174"/>
      <c r="I109" s="247">
        <v>0.15</v>
      </c>
      <c r="J109" s="247">
        <v>0.53</v>
      </c>
      <c r="K109" s="247"/>
      <c r="L109" s="247"/>
      <c r="M109" s="174">
        <v>1.6</v>
      </c>
      <c r="N109" s="174"/>
      <c r="O109" s="174"/>
      <c r="P109" s="174"/>
      <c r="Q109" s="174"/>
      <c r="R109" s="174"/>
      <c r="S109" s="174"/>
      <c r="T109" s="174"/>
      <c r="U109" s="174"/>
      <c r="V109" s="174"/>
      <c r="W109" s="174"/>
      <c r="X109" s="174"/>
      <c r="Y109" s="247">
        <f t="shared" si="50"/>
        <v>7.0000000000000007E-2</v>
      </c>
      <c r="Z109" s="174">
        <v>0.05</v>
      </c>
      <c r="AA109" s="174">
        <v>0.02</v>
      </c>
      <c r="AB109" s="174"/>
      <c r="AC109" s="174"/>
      <c r="AD109" s="174"/>
      <c r="AE109" s="174"/>
      <c r="AF109" s="174"/>
      <c r="AG109" s="174"/>
      <c r="AH109" s="174"/>
      <c r="AI109" s="174">
        <v>0.15</v>
      </c>
      <c r="AJ109" s="174"/>
      <c r="AK109" s="174"/>
      <c r="AL109" s="171">
        <f t="shared" si="46"/>
        <v>0</v>
      </c>
      <c r="AM109" s="174"/>
      <c r="AN109" s="174"/>
      <c r="AO109" s="174"/>
      <c r="AP109" s="174"/>
      <c r="AQ109" s="174"/>
      <c r="AR109" s="174"/>
      <c r="AS109" s="174"/>
      <c r="AT109" s="174"/>
      <c r="AU109" s="174"/>
      <c r="AV109" s="174"/>
      <c r="AW109" s="174">
        <v>0.1</v>
      </c>
      <c r="AX109" s="174"/>
      <c r="AY109" s="174"/>
      <c r="AZ109" s="174"/>
      <c r="BA109" s="174"/>
      <c r="BB109" s="174"/>
      <c r="BC109" s="174"/>
      <c r="BD109" s="174"/>
      <c r="BE109" s="174">
        <v>0.05</v>
      </c>
      <c r="BF109" s="174">
        <f t="shared" si="39"/>
        <v>2.6499999999999995</v>
      </c>
      <c r="BG109" s="174"/>
      <c r="BH109" s="186">
        <f>BG109/E109</f>
        <v>0</v>
      </c>
      <c r="BI109" s="178"/>
      <c r="BJ109" s="174"/>
      <c r="BK109" s="178"/>
      <c r="BL109" s="174">
        <v>2.85</v>
      </c>
      <c r="BM109" s="174"/>
      <c r="BN109" s="204" t="s">
        <v>281</v>
      </c>
      <c r="BO109" s="249" t="s">
        <v>132</v>
      </c>
      <c r="BP109" s="180" t="s">
        <v>282</v>
      </c>
      <c r="BQ109" s="359"/>
      <c r="BR109" s="189" t="s">
        <v>283</v>
      </c>
      <c r="BS109" s="180" t="s">
        <v>185</v>
      </c>
      <c r="BT109" s="170"/>
      <c r="BU109" s="192">
        <f>SUM(G110:X110,Z110:AK110,AM110:BE110)</f>
        <v>0.1</v>
      </c>
      <c r="CJ109" s="56">
        <f t="shared" si="44"/>
        <v>2.8499999999999996</v>
      </c>
      <c r="CK109" s="56">
        <f t="shared" si="45"/>
        <v>0</v>
      </c>
    </row>
    <row r="110" spans="1:89" s="48" customFormat="1" ht="60.75" x14ac:dyDescent="0.3">
      <c r="A110" s="355">
        <v>68</v>
      </c>
      <c r="B110" s="202" t="s">
        <v>284</v>
      </c>
      <c r="C110" s="174" t="s">
        <v>149</v>
      </c>
      <c r="D110" s="420">
        <v>0.1</v>
      </c>
      <c r="E110" s="172">
        <f>SUM(G110:X110,Z110:AK110,AM110:BE110)</f>
        <v>0.1</v>
      </c>
      <c r="F110" s="174">
        <f t="shared" si="49"/>
        <v>0</v>
      </c>
      <c r="G110" s="174"/>
      <c r="H110" s="174"/>
      <c r="I110" s="247"/>
      <c r="J110" s="247"/>
      <c r="K110" s="247"/>
      <c r="L110" s="247"/>
      <c r="M110" s="174"/>
      <c r="N110" s="174"/>
      <c r="O110" s="174"/>
      <c r="P110" s="174"/>
      <c r="Q110" s="174"/>
      <c r="R110" s="174"/>
      <c r="S110" s="174"/>
      <c r="T110" s="174"/>
      <c r="U110" s="174"/>
      <c r="V110" s="174"/>
      <c r="W110" s="174"/>
      <c r="X110" s="174"/>
      <c r="Y110" s="203">
        <f t="shared" si="50"/>
        <v>0</v>
      </c>
      <c r="Z110" s="174"/>
      <c r="AA110" s="174"/>
      <c r="AB110" s="174"/>
      <c r="AC110" s="174"/>
      <c r="AD110" s="174"/>
      <c r="AE110" s="174"/>
      <c r="AF110" s="174"/>
      <c r="AG110" s="174"/>
      <c r="AH110" s="174"/>
      <c r="AI110" s="174"/>
      <c r="AJ110" s="174"/>
      <c r="AK110" s="174"/>
      <c r="AL110" s="171">
        <f t="shared" si="46"/>
        <v>0.1</v>
      </c>
      <c r="AM110" s="174"/>
      <c r="AN110" s="174"/>
      <c r="AO110" s="174"/>
      <c r="AP110" s="174"/>
      <c r="AQ110" s="174">
        <v>0.1</v>
      </c>
      <c r="AR110" s="174"/>
      <c r="AS110" s="174"/>
      <c r="AT110" s="174"/>
      <c r="AU110" s="174"/>
      <c r="AV110" s="174"/>
      <c r="AW110" s="174"/>
      <c r="AX110" s="174"/>
      <c r="AY110" s="174"/>
      <c r="AZ110" s="174"/>
      <c r="BA110" s="174"/>
      <c r="BB110" s="174"/>
      <c r="BC110" s="174"/>
      <c r="BD110" s="174"/>
      <c r="BE110" s="174"/>
      <c r="BF110" s="174">
        <f t="shared" si="39"/>
        <v>0.1</v>
      </c>
      <c r="BG110" s="174"/>
      <c r="BH110" s="186">
        <f>BG110/E110</f>
        <v>0</v>
      </c>
      <c r="BI110" s="178"/>
      <c r="BJ110" s="174"/>
      <c r="BK110" s="178"/>
      <c r="BL110" s="174">
        <v>0.1</v>
      </c>
      <c r="BM110" s="174"/>
      <c r="BN110" s="204" t="s">
        <v>285</v>
      </c>
      <c r="BO110" s="249"/>
      <c r="BP110" s="180" t="s">
        <v>286</v>
      </c>
      <c r="BQ110" s="359"/>
      <c r="BR110" s="189">
        <v>2019</v>
      </c>
      <c r="BS110" s="180" t="s">
        <v>185</v>
      </c>
      <c r="BT110" s="170"/>
      <c r="BU110" s="192"/>
      <c r="CJ110" s="56">
        <f t="shared" si="44"/>
        <v>0.1</v>
      </c>
      <c r="CK110" s="56">
        <f t="shared" si="45"/>
        <v>0</v>
      </c>
    </row>
    <row r="111" spans="1:89" s="48" customFormat="1" ht="145.9" customHeight="1" x14ac:dyDescent="0.3">
      <c r="A111" s="355">
        <v>69</v>
      </c>
      <c r="B111" s="202" t="s">
        <v>287</v>
      </c>
      <c r="C111" s="174" t="s">
        <v>85</v>
      </c>
      <c r="D111" s="420">
        <v>0.12000000000000001</v>
      </c>
      <c r="E111" s="172">
        <f>SUM(G111:X111,Z111:AK111,AM111:BE111)</f>
        <v>0.12000000000000001</v>
      </c>
      <c r="F111" s="174">
        <f t="shared" si="49"/>
        <v>0</v>
      </c>
      <c r="G111" s="174"/>
      <c r="H111" s="174"/>
      <c r="I111" s="247">
        <v>0.1</v>
      </c>
      <c r="J111" s="247">
        <v>0.02</v>
      </c>
      <c r="K111" s="247"/>
      <c r="L111" s="247"/>
      <c r="M111" s="174"/>
      <c r="N111" s="174"/>
      <c r="O111" s="174"/>
      <c r="P111" s="174"/>
      <c r="Q111" s="174"/>
      <c r="R111" s="174"/>
      <c r="S111" s="174"/>
      <c r="T111" s="174"/>
      <c r="U111" s="174"/>
      <c r="V111" s="174"/>
      <c r="W111" s="174"/>
      <c r="X111" s="174"/>
      <c r="Y111" s="203">
        <f t="shared" si="50"/>
        <v>0</v>
      </c>
      <c r="Z111" s="174"/>
      <c r="AA111" s="174"/>
      <c r="AB111" s="174"/>
      <c r="AC111" s="174"/>
      <c r="AD111" s="174"/>
      <c r="AE111" s="174"/>
      <c r="AF111" s="174"/>
      <c r="AG111" s="174"/>
      <c r="AH111" s="174"/>
      <c r="AI111" s="174"/>
      <c r="AJ111" s="174"/>
      <c r="AK111" s="174"/>
      <c r="AL111" s="171">
        <f t="shared" si="46"/>
        <v>0</v>
      </c>
      <c r="AM111" s="174"/>
      <c r="AN111" s="174"/>
      <c r="AO111" s="174"/>
      <c r="AP111" s="174"/>
      <c r="AQ111" s="174"/>
      <c r="AR111" s="174"/>
      <c r="AS111" s="174"/>
      <c r="AT111" s="174"/>
      <c r="AU111" s="174"/>
      <c r="AV111" s="174"/>
      <c r="AW111" s="174"/>
      <c r="AX111" s="174"/>
      <c r="AY111" s="174"/>
      <c r="AZ111" s="174"/>
      <c r="BA111" s="174"/>
      <c r="BB111" s="174"/>
      <c r="BC111" s="174"/>
      <c r="BD111" s="174"/>
      <c r="BE111" s="174"/>
      <c r="BF111" s="174">
        <f t="shared" si="39"/>
        <v>0.12000000000000001</v>
      </c>
      <c r="BG111" s="174"/>
      <c r="BH111" s="186"/>
      <c r="BI111" s="174"/>
      <c r="BJ111" s="174"/>
      <c r="BK111" s="174"/>
      <c r="BL111" s="174">
        <v>0.12</v>
      </c>
      <c r="BM111" s="174"/>
      <c r="BN111" s="204" t="s">
        <v>288</v>
      </c>
      <c r="BO111" s="249"/>
      <c r="BP111" s="180" t="s">
        <v>289</v>
      </c>
      <c r="BQ111" s="359"/>
      <c r="BR111" s="189">
        <v>2020</v>
      </c>
      <c r="BS111" s="180" t="s">
        <v>214</v>
      </c>
      <c r="BT111" s="304" t="s">
        <v>290</v>
      </c>
      <c r="BU111" s="192"/>
      <c r="CJ111" s="56">
        <f t="shared" si="44"/>
        <v>0.12000000000000001</v>
      </c>
      <c r="CK111" s="56">
        <f t="shared" si="45"/>
        <v>0</v>
      </c>
    </row>
    <row r="112" spans="1:89" s="46" customFormat="1" ht="20.25" x14ac:dyDescent="0.3">
      <c r="A112" s="357"/>
      <c r="B112" s="245" t="s">
        <v>291</v>
      </c>
      <c r="C112" s="185"/>
      <c r="D112" s="420">
        <v>0.2</v>
      </c>
      <c r="E112" s="172">
        <f>E113</f>
        <v>0.2</v>
      </c>
      <c r="F112" s="174">
        <f t="shared" si="49"/>
        <v>0</v>
      </c>
      <c r="G112" s="172">
        <f t="shared" ref="G112:BE112" si="56">G113</f>
        <v>0</v>
      </c>
      <c r="H112" s="172">
        <f t="shared" si="56"/>
        <v>0</v>
      </c>
      <c r="I112" s="172">
        <f t="shared" si="56"/>
        <v>0</v>
      </c>
      <c r="J112" s="172">
        <f t="shared" si="56"/>
        <v>0</v>
      </c>
      <c r="K112" s="172">
        <f t="shared" si="56"/>
        <v>0</v>
      </c>
      <c r="L112" s="172">
        <f t="shared" si="56"/>
        <v>0</v>
      </c>
      <c r="M112" s="172">
        <f t="shared" si="56"/>
        <v>0</v>
      </c>
      <c r="N112" s="172">
        <f t="shared" si="56"/>
        <v>0</v>
      </c>
      <c r="O112" s="172">
        <f t="shared" si="56"/>
        <v>0</v>
      </c>
      <c r="P112" s="172">
        <f t="shared" si="56"/>
        <v>0</v>
      </c>
      <c r="Q112" s="172">
        <f t="shared" si="56"/>
        <v>0</v>
      </c>
      <c r="R112" s="172">
        <f t="shared" si="56"/>
        <v>0</v>
      </c>
      <c r="S112" s="172">
        <f t="shared" si="56"/>
        <v>0</v>
      </c>
      <c r="T112" s="172">
        <f t="shared" si="56"/>
        <v>0</v>
      </c>
      <c r="U112" s="172">
        <f t="shared" si="56"/>
        <v>0</v>
      </c>
      <c r="V112" s="172">
        <f t="shared" si="56"/>
        <v>0</v>
      </c>
      <c r="W112" s="172">
        <f t="shared" si="56"/>
        <v>0</v>
      </c>
      <c r="X112" s="172">
        <f t="shared" si="56"/>
        <v>0</v>
      </c>
      <c r="Y112" s="203">
        <f t="shared" si="50"/>
        <v>0</v>
      </c>
      <c r="Z112" s="172">
        <f t="shared" si="56"/>
        <v>0</v>
      </c>
      <c r="AA112" s="172">
        <f t="shared" si="56"/>
        <v>0</v>
      </c>
      <c r="AB112" s="172">
        <f t="shared" si="56"/>
        <v>0</v>
      </c>
      <c r="AC112" s="172">
        <f t="shared" si="56"/>
        <v>0</v>
      </c>
      <c r="AD112" s="172">
        <f t="shared" si="56"/>
        <v>0</v>
      </c>
      <c r="AE112" s="172">
        <f t="shared" si="56"/>
        <v>0</v>
      </c>
      <c r="AF112" s="172">
        <f t="shared" si="56"/>
        <v>0</v>
      </c>
      <c r="AG112" s="172">
        <f t="shared" si="56"/>
        <v>0</v>
      </c>
      <c r="AH112" s="172">
        <f t="shared" si="56"/>
        <v>0</v>
      </c>
      <c r="AI112" s="172">
        <f t="shared" si="56"/>
        <v>0</v>
      </c>
      <c r="AJ112" s="172">
        <f t="shared" si="56"/>
        <v>0</v>
      </c>
      <c r="AK112" s="172">
        <f t="shared" si="56"/>
        <v>0</v>
      </c>
      <c r="AL112" s="171">
        <f t="shared" si="46"/>
        <v>0</v>
      </c>
      <c r="AM112" s="172">
        <f t="shared" si="56"/>
        <v>0</v>
      </c>
      <c r="AN112" s="172">
        <f t="shared" si="56"/>
        <v>0</v>
      </c>
      <c r="AO112" s="172">
        <f t="shared" si="56"/>
        <v>0</v>
      </c>
      <c r="AP112" s="172">
        <f t="shared" si="56"/>
        <v>0</v>
      </c>
      <c r="AQ112" s="172">
        <f t="shared" si="56"/>
        <v>0</v>
      </c>
      <c r="AR112" s="172">
        <f t="shared" si="56"/>
        <v>0</v>
      </c>
      <c r="AS112" s="172">
        <f t="shared" si="56"/>
        <v>0</v>
      </c>
      <c r="AT112" s="172">
        <f t="shared" si="56"/>
        <v>0</v>
      </c>
      <c r="AU112" s="172">
        <f t="shared" si="56"/>
        <v>0</v>
      </c>
      <c r="AV112" s="172">
        <f t="shared" si="56"/>
        <v>0</v>
      </c>
      <c r="AW112" s="172">
        <f t="shared" si="56"/>
        <v>0</v>
      </c>
      <c r="AX112" s="172">
        <f t="shared" si="56"/>
        <v>0</v>
      </c>
      <c r="AY112" s="172">
        <f t="shared" si="56"/>
        <v>0</v>
      </c>
      <c r="AZ112" s="172">
        <f t="shared" si="56"/>
        <v>0</v>
      </c>
      <c r="BA112" s="172">
        <f t="shared" si="56"/>
        <v>0</v>
      </c>
      <c r="BB112" s="172">
        <f t="shared" si="56"/>
        <v>0</v>
      </c>
      <c r="BC112" s="172">
        <f t="shared" si="56"/>
        <v>0</v>
      </c>
      <c r="BD112" s="172">
        <f t="shared" si="56"/>
        <v>0</v>
      </c>
      <c r="BE112" s="172">
        <f t="shared" si="56"/>
        <v>0.2</v>
      </c>
      <c r="BF112" s="185">
        <f t="shared" si="39"/>
        <v>0.2</v>
      </c>
      <c r="BG112" s="185"/>
      <c r="BH112" s="186"/>
      <c r="BI112" s="185"/>
      <c r="BJ112" s="185"/>
      <c r="BK112" s="185"/>
      <c r="BL112" s="185"/>
      <c r="BM112" s="185"/>
      <c r="BN112" s="360"/>
      <c r="BO112" s="358"/>
      <c r="BP112" s="361"/>
      <c r="BQ112" s="362"/>
      <c r="BR112" s="189"/>
      <c r="BS112" s="190"/>
      <c r="BT112" s="363"/>
      <c r="BU112" s="192"/>
      <c r="CJ112" s="56">
        <f t="shared" si="44"/>
        <v>0.2</v>
      </c>
      <c r="CK112" s="56">
        <f t="shared" si="45"/>
        <v>0</v>
      </c>
    </row>
    <row r="113" spans="1:89" s="48" customFormat="1" ht="150.75" customHeight="1" x14ac:dyDescent="0.3">
      <c r="A113" s="355">
        <v>70</v>
      </c>
      <c r="B113" s="202" t="s">
        <v>292</v>
      </c>
      <c r="C113" s="174" t="s">
        <v>123</v>
      </c>
      <c r="D113" s="420">
        <v>0.2</v>
      </c>
      <c r="E113" s="172">
        <f>SUM(G113:X113,Z113:AK113,AM113:BE113)</f>
        <v>0.2</v>
      </c>
      <c r="F113" s="174">
        <f t="shared" si="49"/>
        <v>0</v>
      </c>
      <c r="G113" s="174"/>
      <c r="H113" s="174"/>
      <c r="I113" s="247"/>
      <c r="J113" s="247"/>
      <c r="K113" s="247"/>
      <c r="L113" s="247"/>
      <c r="M113" s="174"/>
      <c r="N113" s="174"/>
      <c r="O113" s="174"/>
      <c r="P113" s="174"/>
      <c r="Q113" s="174"/>
      <c r="R113" s="174"/>
      <c r="S113" s="174"/>
      <c r="T113" s="174"/>
      <c r="U113" s="174"/>
      <c r="V113" s="174"/>
      <c r="W113" s="174"/>
      <c r="X113" s="174"/>
      <c r="Y113" s="203">
        <f t="shared" si="50"/>
        <v>0</v>
      </c>
      <c r="Z113" s="174"/>
      <c r="AA113" s="174"/>
      <c r="AB113" s="174"/>
      <c r="AC113" s="174"/>
      <c r="AD113" s="174"/>
      <c r="AE113" s="174"/>
      <c r="AF113" s="174"/>
      <c r="AG113" s="174"/>
      <c r="AH113" s="174"/>
      <c r="AI113" s="174"/>
      <c r="AJ113" s="174"/>
      <c r="AK113" s="174"/>
      <c r="AL113" s="171">
        <f t="shared" si="46"/>
        <v>0</v>
      </c>
      <c r="AM113" s="174"/>
      <c r="AN113" s="174"/>
      <c r="AO113" s="174"/>
      <c r="AP113" s="174"/>
      <c r="AQ113" s="174"/>
      <c r="AR113" s="174"/>
      <c r="AS113" s="174"/>
      <c r="AT113" s="174"/>
      <c r="AU113" s="174"/>
      <c r="AV113" s="174"/>
      <c r="AW113" s="174"/>
      <c r="AX113" s="174"/>
      <c r="AY113" s="174"/>
      <c r="AZ113" s="174"/>
      <c r="BA113" s="174"/>
      <c r="BB113" s="341"/>
      <c r="BC113" s="174"/>
      <c r="BD113" s="174"/>
      <c r="BE113" s="174">
        <v>0.2</v>
      </c>
      <c r="BF113" s="174">
        <f t="shared" si="39"/>
        <v>0.2</v>
      </c>
      <c r="BG113" s="174"/>
      <c r="BH113" s="186"/>
      <c r="BI113" s="174"/>
      <c r="BJ113" s="174"/>
      <c r="BK113" s="174"/>
      <c r="BL113" s="174"/>
      <c r="BM113" s="174"/>
      <c r="BN113" s="204" t="s">
        <v>79</v>
      </c>
      <c r="BO113" s="249"/>
      <c r="BP113" s="180" t="s">
        <v>80</v>
      </c>
      <c r="BQ113" s="359"/>
      <c r="BR113" s="189">
        <v>2021</v>
      </c>
      <c r="BS113" s="180"/>
      <c r="BT113" s="364"/>
      <c r="BU113" s="192"/>
      <c r="CJ113" s="56">
        <f t="shared" si="44"/>
        <v>0.2</v>
      </c>
      <c r="CK113" s="56">
        <f t="shared" si="45"/>
        <v>0</v>
      </c>
    </row>
    <row r="114" spans="1:89" s="46" customFormat="1" ht="20.25" x14ac:dyDescent="0.3">
      <c r="A114" s="357"/>
      <c r="B114" s="245" t="s">
        <v>293</v>
      </c>
      <c r="C114" s="185"/>
      <c r="D114" s="428">
        <v>0.185</v>
      </c>
      <c r="E114" s="184">
        <f>SUM(E115:E116)</f>
        <v>0.185</v>
      </c>
      <c r="F114" s="185">
        <f t="shared" si="49"/>
        <v>0.04</v>
      </c>
      <c r="G114" s="172">
        <f t="shared" ref="G114:X114" si="57">SUM(G115:G116)</f>
        <v>0.04</v>
      </c>
      <c r="H114" s="172">
        <f t="shared" si="57"/>
        <v>0</v>
      </c>
      <c r="I114" s="172">
        <f t="shared" si="57"/>
        <v>0</v>
      </c>
      <c r="J114" s="172">
        <f t="shared" si="57"/>
        <v>2.5000000000000001E-2</v>
      </c>
      <c r="K114" s="172">
        <f t="shared" si="57"/>
        <v>0</v>
      </c>
      <c r="L114" s="172">
        <f t="shared" si="57"/>
        <v>0</v>
      </c>
      <c r="M114" s="172">
        <f t="shared" si="57"/>
        <v>0</v>
      </c>
      <c r="N114" s="172">
        <f t="shared" si="57"/>
        <v>0</v>
      </c>
      <c r="O114" s="172">
        <f t="shared" si="57"/>
        <v>0</v>
      </c>
      <c r="P114" s="172">
        <f t="shared" si="57"/>
        <v>0</v>
      </c>
      <c r="Q114" s="172">
        <f t="shared" si="57"/>
        <v>0</v>
      </c>
      <c r="R114" s="172">
        <f t="shared" si="57"/>
        <v>0</v>
      </c>
      <c r="S114" s="172">
        <f t="shared" si="57"/>
        <v>0</v>
      </c>
      <c r="T114" s="172">
        <f t="shared" si="57"/>
        <v>0</v>
      </c>
      <c r="U114" s="172">
        <f t="shared" si="57"/>
        <v>0</v>
      </c>
      <c r="V114" s="172">
        <f t="shared" si="57"/>
        <v>0.12</v>
      </c>
      <c r="W114" s="172">
        <f t="shared" si="57"/>
        <v>0</v>
      </c>
      <c r="X114" s="172">
        <f t="shared" si="57"/>
        <v>0</v>
      </c>
      <c r="Y114" s="203">
        <f t="shared" si="50"/>
        <v>0</v>
      </c>
      <c r="Z114" s="172">
        <f t="shared" ref="Z114:AK114" si="58">SUM(Z115:Z116)</f>
        <v>0</v>
      </c>
      <c r="AA114" s="172">
        <f t="shared" si="58"/>
        <v>0</v>
      </c>
      <c r="AB114" s="172">
        <f t="shared" si="58"/>
        <v>0</v>
      </c>
      <c r="AC114" s="172">
        <f t="shared" si="58"/>
        <v>0</v>
      </c>
      <c r="AD114" s="172">
        <f t="shared" si="58"/>
        <v>0</v>
      </c>
      <c r="AE114" s="172">
        <f t="shared" si="58"/>
        <v>0</v>
      </c>
      <c r="AF114" s="172">
        <f t="shared" si="58"/>
        <v>0</v>
      </c>
      <c r="AG114" s="172">
        <f t="shared" si="58"/>
        <v>0</v>
      </c>
      <c r="AH114" s="172">
        <f t="shared" si="58"/>
        <v>0</v>
      </c>
      <c r="AI114" s="172">
        <f t="shared" si="58"/>
        <v>0</v>
      </c>
      <c r="AJ114" s="172">
        <f t="shared" si="58"/>
        <v>0</v>
      </c>
      <c r="AK114" s="172">
        <f t="shared" si="58"/>
        <v>0</v>
      </c>
      <c r="AL114" s="171">
        <f t="shared" si="46"/>
        <v>0</v>
      </c>
      <c r="AM114" s="172">
        <f t="shared" ref="AM114:BE114" si="59">SUM(AM115:AM116)</f>
        <v>0</v>
      </c>
      <c r="AN114" s="172">
        <f t="shared" si="59"/>
        <v>0</v>
      </c>
      <c r="AO114" s="172">
        <f t="shared" si="59"/>
        <v>0</v>
      </c>
      <c r="AP114" s="172">
        <f t="shared" si="59"/>
        <v>0</v>
      </c>
      <c r="AQ114" s="172">
        <f t="shared" si="59"/>
        <v>0</v>
      </c>
      <c r="AR114" s="172">
        <f t="shared" si="59"/>
        <v>0</v>
      </c>
      <c r="AS114" s="172">
        <f t="shared" si="59"/>
        <v>0</v>
      </c>
      <c r="AT114" s="172">
        <f t="shared" si="59"/>
        <v>0</v>
      </c>
      <c r="AU114" s="172">
        <f t="shared" si="59"/>
        <v>0</v>
      </c>
      <c r="AV114" s="172">
        <f t="shared" si="59"/>
        <v>0</v>
      </c>
      <c r="AW114" s="172">
        <f t="shared" si="59"/>
        <v>0</v>
      </c>
      <c r="AX114" s="172">
        <f t="shared" si="59"/>
        <v>0</v>
      </c>
      <c r="AY114" s="172">
        <f t="shared" si="59"/>
        <v>0</v>
      </c>
      <c r="AZ114" s="172">
        <f t="shared" si="59"/>
        <v>0</v>
      </c>
      <c r="BA114" s="172">
        <f t="shared" si="59"/>
        <v>0</v>
      </c>
      <c r="BB114" s="172">
        <f t="shared" si="59"/>
        <v>0</v>
      </c>
      <c r="BC114" s="172">
        <f t="shared" si="59"/>
        <v>0</v>
      </c>
      <c r="BD114" s="172">
        <f t="shared" si="59"/>
        <v>0</v>
      </c>
      <c r="BE114" s="172">
        <f t="shared" si="59"/>
        <v>0</v>
      </c>
      <c r="BF114" s="185">
        <f t="shared" si="39"/>
        <v>0.14499999999999999</v>
      </c>
      <c r="BG114" s="185"/>
      <c r="BH114" s="186"/>
      <c r="BI114" s="185"/>
      <c r="BJ114" s="185"/>
      <c r="BK114" s="185"/>
      <c r="BL114" s="185"/>
      <c r="BM114" s="185"/>
      <c r="BN114" s="360"/>
      <c r="BO114" s="358"/>
      <c r="BP114" s="361"/>
      <c r="BQ114" s="362"/>
      <c r="BR114" s="189"/>
      <c r="BS114" s="190"/>
      <c r="BT114" s="229"/>
      <c r="BU114" s="192"/>
      <c r="CJ114" s="56">
        <f t="shared" si="44"/>
        <v>0.185</v>
      </c>
      <c r="CK114" s="56">
        <f t="shared" si="45"/>
        <v>0</v>
      </c>
    </row>
    <row r="115" spans="1:89" s="48" customFormat="1" ht="261.60000000000002" customHeight="1" x14ac:dyDescent="0.3">
      <c r="A115" s="355">
        <v>71</v>
      </c>
      <c r="B115" s="202" t="s">
        <v>294</v>
      </c>
      <c r="C115" s="174" t="s">
        <v>295</v>
      </c>
      <c r="D115" s="428">
        <v>6.5000000000000002E-2</v>
      </c>
      <c r="E115" s="184">
        <f>SUM(G115:X115,Z115:AK115,AM115:BE115)</f>
        <v>6.5000000000000002E-2</v>
      </c>
      <c r="F115" s="174">
        <f t="shared" si="49"/>
        <v>0.04</v>
      </c>
      <c r="G115" s="174">
        <v>0.04</v>
      </c>
      <c r="H115" s="174"/>
      <c r="I115" s="247"/>
      <c r="J115" s="247">
        <v>2.5000000000000001E-2</v>
      </c>
      <c r="K115" s="247"/>
      <c r="L115" s="247"/>
      <c r="M115" s="174"/>
      <c r="N115" s="174"/>
      <c r="O115" s="174"/>
      <c r="P115" s="174"/>
      <c r="Q115" s="174"/>
      <c r="R115" s="174"/>
      <c r="S115" s="174"/>
      <c r="T115" s="174"/>
      <c r="U115" s="174"/>
      <c r="V115" s="174"/>
      <c r="W115" s="174"/>
      <c r="X115" s="174"/>
      <c r="Y115" s="203">
        <f t="shared" si="50"/>
        <v>0</v>
      </c>
      <c r="Z115" s="174"/>
      <c r="AA115" s="174"/>
      <c r="AB115" s="174"/>
      <c r="AC115" s="174"/>
      <c r="AD115" s="174"/>
      <c r="AE115" s="174"/>
      <c r="AF115" s="174"/>
      <c r="AG115" s="174"/>
      <c r="AH115" s="174"/>
      <c r="AI115" s="174"/>
      <c r="AJ115" s="174"/>
      <c r="AK115" s="174"/>
      <c r="AL115" s="171">
        <f t="shared" si="46"/>
        <v>0</v>
      </c>
      <c r="AM115" s="174"/>
      <c r="AN115" s="174"/>
      <c r="AO115" s="174"/>
      <c r="AP115" s="174"/>
      <c r="AQ115" s="174"/>
      <c r="AR115" s="174"/>
      <c r="AS115" s="174"/>
      <c r="AT115" s="174"/>
      <c r="AU115" s="174"/>
      <c r="AV115" s="174"/>
      <c r="AW115" s="174"/>
      <c r="AX115" s="174"/>
      <c r="AY115" s="174"/>
      <c r="AZ115" s="174"/>
      <c r="BA115" s="174"/>
      <c r="BB115" s="174"/>
      <c r="BC115" s="174"/>
      <c r="BD115" s="174"/>
      <c r="BE115" s="174"/>
      <c r="BF115" s="176">
        <f t="shared" si="39"/>
        <v>2.5000000000000001E-2</v>
      </c>
      <c r="BG115" s="174"/>
      <c r="BH115" s="186"/>
      <c r="BI115" s="174"/>
      <c r="BJ115" s="174"/>
      <c r="BK115" s="174"/>
      <c r="BL115" s="174">
        <v>0.04</v>
      </c>
      <c r="BM115" s="174"/>
      <c r="BN115" s="294" t="s">
        <v>296</v>
      </c>
      <c r="BO115" s="249"/>
      <c r="BP115" s="180" t="s">
        <v>80</v>
      </c>
      <c r="BQ115" s="359"/>
      <c r="BR115" s="189">
        <v>2020</v>
      </c>
      <c r="BS115" s="180" t="s">
        <v>214</v>
      </c>
      <c r="BT115" s="304" t="s">
        <v>290</v>
      </c>
      <c r="BU115" s="192"/>
      <c r="CJ115" s="56">
        <f t="shared" si="44"/>
        <v>6.5000000000000002E-2</v>
      </c>
      <c r="CK115" s="56">
        <f t="shared" si="45"/>
        <v>0</v>
      </c>
    </row>
    <row r="116" spans="1:89" s="86" customFormat="1" ht="130.9" customHeight="1" x14ac:dyDescent="0.3">
      <c r="A116" s="355">
        <v>72</v>
      </c>
      <c r="B116" s="202" t="s">
        <v>297</v>
      </c>
      <c r="C116" s="174" t="s">
        <v>176</v>
      </c>
      <c r="D116" s="420">
        <v>0.12</v>
      </c>
      <c r="E116" s="172">
        <f>SUM(G116:X116,Z116:AK116,AM116:BE116)</f>
        <v>0.12</v>
      </c>
      <c r="F116" s="174">
        <f t="shared" si="49"/>
        <v>0</v>
      </c>
      <c r="G116" s="174"/>
      <c r="H116" s="174"/>
      <c r="I116" s="247"/>
      <c r="J116" s="247"/>
      <c r="K116" s="247"/>
      <c r="L116" s="247"/>
      <c r="M116" s="174"/>
      <c r="N116" s="174"/>
      <c r="O116" s="174"/>
      <c r="P116" s="174"/>
      <c r="Q116" s="174"/>
      <c r="R116" s="174"/>
      <c r="S116" s="174"/>
      <c r="T116" s="174"/>
      <c r="U116" s="174"/>
      <c r="V116" s="174">
        <v>0.12</v>
      </c>
      <c r="W116" s="174"/>
      <c r="X116" s="174"/>
      <c r="Y116" s="203">
        <f t="shared" si="50"/>
        <v>0</v>
      </c>
      <c r="Z116" s="174"/>
      <c r="AA116" s="174"/>
      <c r="AB116" s="174"/>
      <c r="AC116" s="174"/>
      <c r="AD116" s="174"/>
      <c r="AE116" s="174"/>
      <c r="AF116" s="174"/>
      <c r="AG116" s="174"/>
      <c r="AH116" s="174"/>
      <c r="AI116" s="174"/>
      <c r="AJ116" s="174"/>
      <c r="AK116" s="174"/>
      <c r="AL116" s="171">
        <f t="shared" si="46"/>
        <v>0</v>
      </c>
      <c r="AM116" s="174"/>
      <c r="AN116" s="174"/>
      <c r="AO116" s="174"/>
      <c r="AP116" s="174"/>
      <c r="AQ116" s="174"/>
      <c r="AR116" s="174"/>
      <c r="AS116" s="174"/>
      <c r="AT116" s="174"/>
      <c r="AU116" s="174"/>
      <c r="AV116" s="174"/>
      <c r="AW116" s="174"/>
      <c r="AX116" s="174"/>
      <c r="AY116" s="174"/>
      <c r="AZ116" s="174"/>
      <c r="BA116" s="174"/>
      <c r="BB116" s="174"/>
      <c r="BC116" s="174"/>
      <c r="BD116" s="174"/>
      <c r="BE116" s="174"/>
      <c r="BF116" s="174">
        <f t="shared" si="39"/>
        <v>0.12</v>
      </c>
      <c r="BG116" s="174"/>
      <c r="BH116" s="186"/>
      <c r="BI116" s="174"/>
      <c r="BJ116" s="174"/>
      <c r="BK116" s="174"/>
      <c r="BL116" s="174"/>
      <c r="BM116" s="174"/>
      <c r="BN116" s="198" t="s">
        <v>75</v>
      </c>
      <c r="BO116" s="249"/>
      <c r="BP116" s="180" t="s">
        <v>80</v>
      </c>
      <c r="BQ116" s="359"/>
      <c r="BR116" s="189">
        <v>2021</v>
      </c>
      <c r="BS116" s="199"/>
      <c r="BT116" s="264"/>
      <c r="BU116" s="192"/>
      <c r="CJ116" s="56">
        <f t="shared" si="44"/>
        <v>0.12</v>
      </c>
      <c r="CK116" s="56">
        <f t="shared" si="45"/>
        <v>0</v>
      </c>
    </row>
    <row r="117" spans="1:89" ht="40.5" x14ac:dyDescent="0.3">
      <c r="A117" s="357"/>
      <c r="B117" s="245" t="s">
        <v>298</v>
      </c>
      <c r="C117" s="307"/>
      <c r="D117" s="307">
        <v>0.37</v>
      </c>
      <c r="E117" s="172">
        <f t="shared" ref="E117:BE117" si="60">SUM(E118:E119)</f>
        <v>0.37</v>
      </c>
      <c r="F117" s="185">
        <f t="shared" si="49"/>
        <v>0.05</v>
      </c>
      <c r="G117" s="172">
        <f t="shared" si="60"/>
        <v>0.05</v>
      </c>
      <c r="H117" s="172">
        <f t="shared" si="60"/>
        <v>0</v>
      </c>
      <c r="I117" s="172">
        <f t="shared" si="60"/>
        <v>0.32</v>
      </c>
      <c r="J117" s="172">
        <f t="shared" si="60"/>
        <v>0</v>
      </c>
      <c r="K117" s="172">
        <f t="shared" si="60"/>
        <v>0</v>
      </c>
      <c r="L117" s="172">
        <f t="shared" si="60"/>
        <v>0</v>
      </c>
      <c r="M117" s="172">
        <f t="shared" si="60"/>
        <v>0</v>
      </c>
      <c r="N117" s="172">
        <f t="shared" si="60"/>
        <v>0</v>
      </c>
      <c r="O117" s="172">
        <f t="shared" si="60"/>
        <v>0</v>
      </c>
      <c r="P117" s="172">
        <f t="shared" si="60"/>
        <v>0</v>
      </c>
      <c r="Q117" s="172">
        <f t="shared" si="60"/>
        <v>0</v>
      </c>
      <c r="R117" s="172">
        <f t="shared" si="60"/>
        <v>0</v>
      </c>
      <c r="S117" s="172">
        <f t="shared" si="60"/>
        <v>0</v>
      </c>
      <c r="T117" s="172">
        <f t="shared" si="60"/>
        <v>0</v>
      </c>
      <c r="U117" s="172">
        <f t="shared" si="60"/>
        <v>0</v>
      </c>
      <c r="V117" s="172">
        <f t="shared" si="60"/>
        <v>0</v>
      </c>
      <c r="W117" s="172">
        <f t="shared" si="60"/>
        <v>0</v>
      </c>
      <c r="X117" s="172">
        <f t="shared" si="60"/>
        <v>0</v>
      </c>
      <c r="Y117" s="203">
        <f t="shared" si="50"/>
        <v>0</v>
      </c>
      <c r="Z117" s="172">
        <f t="shared" si="60"/>
        <v>0</v>
      </c>
      <c r="AA117" s="172">
        <f t="shared" si="60"/>
        <v>0</v>
      </c>
      <c r="AB117" s="172">
        <f t="shared" si="60"/>
        <v>0</v>
      </c>
      <c r="AC117" s="172">
        <f t="shared" si="60"/>
        <v>0</v>
      </c>
      <c r="AD117" s="172">
        <f t="shared" si="60"/>
        <v>0</v>
      </c>
      <c r="AE117" s="172">
        <f t="shared" si="60"/>
        <v>0</v>
      </c>
      <c r="AF117" s="172">
        <f t="shared" si="60"/>
        <v>0</v>
      </c>
      <c r="AG117" s="172">
        <f t="shared" si="60"/>
        <v>0</v>
      </c>
      <c r="AH117" s="172">
        <f t="shared" si="60"/>
        <v>0</v>
      </c>
      <c r="AI117" s="172">
        <f t="shared" si="60"/>
        <v>0</v>
      </c>
      <c r="AJ117" s="172">
        <f t="shared" si="60"/>
        <v>0</v>
      </c>
      <c r="AK117" s="172">
        <f t="shared" si="60"/>
        <v>0</v>
      </c>
      <c r="AL117" s="171">
        <f t="shared" si="46"/>
        <v>0</v>
      </c>
      <c r="AM117" s="172">
        <f t="shared" si="60"/>
        <v>0</v>
      </c>
      <c r="AN117" s="172">
        <f t="shared" si="60"/>
        <v>0</v>
      </c>
      <c r="AO117" s="172">
        <f t="shared" si="60"/>
        <v>0</v>
      </c>
      <c r="AP117" s="172">
        <f t="shared" si="60"/>
        <v>0</v>
      </c>
      <c r="AQ117" s="172">
        <f t="shared" si="60"/>
        <v>0</v>
      </c>
      <c r="AR117" s="172">
        <f t="shared" si="60"/>
        <v>0</v>
      </c>
      <c r="AS117" s="172">
        <f t="shared" si="60"/>
        <v>0</v>
      </c>
      <c r="AT117" s="172">
        <f t="shared" si="60"/>
        <v>0</v>
      </c>
      <c r="AU117" s="172">
        <f t="shared" si="60"/>
        <v>0</v>
      </c>
      <c r="AV117" s="172">
        <f t="shared" si="60"/>
        <v>0</v>
      </c>
      <c r="AW117" s="172">
        <f t="shared" si="60"/>
        <v>0</v>
      </c>
      <c r="AX117" s="172">
        <f t="shared" si="60"/>
        <v>0</v>
      </c>
      <c r="AY117" s="172">
        <f t="shared" si="60"/>
        <v>0</v>
      </c>
      <c r="AZ117" s="172">
        <f t="shared" si="60"/>
        <v>0</v>
      </c>
      <c r="BA117" s="172">
        <f t="shared" si="60"/>
        <v>0</v>
      </c>
      <c r="BB117" s="172">
        <f t="shared" si="60"/>
        <v>0</v>
      </c>
      <c r="BC117" s="172">
        <f t="shared" si="60"/>
        <v>0</v>
      </c>
      <c r="BD117" s="172">
        <f t="shared" si="60"/>
        <v>0</v>
      </c>
      <c r="BE117" s="172">
        <f t="shared" si="60"/>
        <v>0</v>
      </c>
      <c r="BF117" s="185">
        <f t="shared" si="39"/>
        <v>0.32</v>
      </c>
      <c r="BG117" s="172">
        <f>SUM(BG118:BG119)</f>
        <v>0</v>
      </c>
      <c r="BH117" s="186">
        <f t="shared" ref="BH117:BH124" si="61">BG117/E117</f>
        <v>0</v>
      </c>
      <c r="BI117" s="365"/>
      <c r="BJ117" s="293"/>
      <c r="BK117" s="365"/>
      <c r="BL117" s="172">
        <f>SUM(BL118:BL119)</f>
        <v>0.37</v>
      </c>
      <c r="BM117" s="172">
        <f>SUM(BM118:BM119)</f>
        <v>0</v>
      </c>
      <c r="BN117" s="292"/>
      <c r="BO117" s="366"/>
      <c r="BP117" s="190"/>
      <c r="BQ117" s="366"/>
      <c r="BR117" s="215"/>
      <c r="BS117" s="190"/>
      <c r="BT117" s="170"/>
      <c r="BU117" s="192">
        <f t="shared" ref="BU117:BU123" si="62">SUM(G118:X118,Z118:AK118,AM118:BE118)</f>
        <v>0.25</v>
      </c>
      <c r="CJ117" s="56">
        <f t="shared" si="44"/>
        <v>0.37</v>
      </c>
      <c r="CK117" s="56">
        <f t="shared" si="45"/>
        <v>0</v>
      </c>
    </row>
    <row r="118" spans="1:89" s="48" customFormat="1" ht="163.15" customHeight="1" x14ac:dyDescent="0.3">
      <c r="A118" s="355">
        <v>73</v>
      </c>
      <c r="B118" s="202" t="s">
        <v>299</v>
      </c>
      <c r="C118" s="174" t="s">
        <v>135</v>
      </c>
      <c r="D118" s="420">
        <v>0.25</v>
      </c>
      <c r="E118" s="172">
        <f>SUM(G118:X118,Z118:AK118,AM118:BE118)</f>
        <v>0.25</v>
      </c>
      <c r="F118" s="174">
        <f t="shared" si="49"/>
        <v>0.05</v>
      </c>
      <c r="G118" s="174">
        <v>0.05</v>
      </c>
      <c r="H118" s="174"/>
      <c r="I118" s="247">
        <v>0.2</v>
      </c>
      <c r="J118" s="247"/>
      <c r="K118" s="247"/>
      <c r="L118" s="247"/>
      <c r="M118" s="174"/>
      <c r="N118" s="174"/>
      <c r="O118" s="174"/>
      <c r="P118" s="174"/>
      <c r="Q118" s="174"/>
      <c r="R118" s="174"/>
      <c r="S118" s="174"/>
      <c r="T118" s="174"/>
      <c r="U118" s="174"/>
      <c r="V118" s="174"/>
      <c r="W118" s="174"/>
      <c r="X118" s="174"/>
      <c r="Y118" s="203">
        <f t="shared" si="50"/>
        <v>0</v>
      </c>
      <c r="Z118" s="174"/>
      <c r="AA118" s="174"/>
      <c r="AB118" s="174"/>
      <c r="AC118" s="174"/>
      <c r="AD118" s="174"/>
      <c r="AE118" s="174"/>
      <c r="AF118" s="174"/>
      <c r="AG118" s="174"/>
      <c r="AH118" s="174"/>
      <c r="AI118" s="174"/>
      <c r="AJ118" s="174"/>
      <c r="AK118" s="174"/>
      <c r="AL118" s="171">
        <f t="shared" si="46"/>
        <v>0</v>
      </c>
      <c r="AM118" s="174"/>
      <c r="AN118" s="174"/>
      <c r="AO118" s="174"/>
      <c r="AP118" s="174"/>
      <c r="AQ118" s="174"/>
      <c r="AR118" s="174"/>
      <c r="AS118" s="174"/>
      <c r="AT118" s="174"/>
      <c r="AU118" s="174"/>
      <c r="AV118" s="174"/>
      <c r="AW118" s="174"/>
      <c r="AX118" s="174"/>
      <c r="AY118" s="174"/>
      <c r="AZ118" s="174"/>
      <c r="BA118" s="174"/>
      <c r="BB118" s="174"/>
      <c r="BC118" s="174"/>
      <c r="BD118" s="174"/>
      <c r="BE118" s="174"/>
      <c r="BF118" s="174">
        <f t="shared" si="39"/>
        <v>0.2</v>
      </c>
      <c r="BG118" s="174"/>
      <c r="BH118" s="186">
        <f t="shared" si="61"/>
        <v>0</v>
      </c>
      <c r="BI118" s="178"/>
      <c r="BJ118" s="174"/>
      <c r="BK118" s="178"/>
      <c r="BL118" s="174">
        <v>0.25</v>
      </c>
      <c r="BM118" s="174"/>
      <c r="BN118" s="204" t="s">
        <v>300</v>
      </c>
      <c r="BO118" s="249"/>
      <c r="BP118" s="180" t="s">
        <v>301</v>
      </c>
      <c r="BQ118" s="359"/>
      <c r="BR118" s="189">
        <v>2019</v>
      </c>
      <c r="BS118" s="180" t="s">
        <v>185</v>
      </c>
      <c r="BT118" s="170"/>
      <c r="BU118" s="192">
        <f t="shared" si="62"/>
        <v>0.12</v>
      </c>
      <c r="CJ118" s="56">
        <f t="shared" si="44"/>
        <v>0.25</v>
      </c>
      <c r="CK118" s="56">
        <f t="shared" si="45"/>
        <v>0</v>
      </c>
    </row>
    <row r="119" spans="1:89" s="46" customFormat="1" ht="162" customHeight="1" x14ac:dyDescent="0.3">
      <c r="A119" s="355">
        <v>74</v>
      </c>
      <c r="B119" s="202" t="s">
        <v>302</v>
      </c>
      <c r="C119" s="265" t="s">
        <v>135</v>
      </c>
      <c r="D119" s="291">
        <v>0.12</v>
      </c>
      <c r="E119" s="172">
        <f>SUM(G119:X119,Z119:AK119,AM119:BE119)</f>
        <v>0.12</v>
      </c>
      <c r="F119" s="174">
        <f t="shared" si="49"/>
        <v>0</v>
      </c>
      <c r="G119" s="205"/>
      <c r="H119" s="205"/>
      <c r="I119" s="247">
        <v>0.12</v>
      </c>
      <c r="J119" s="277"/>
      <c r="K119" s="277"/>
      <c r="L119" s="277"/>
      <c r="M119" s="205"/>
      <c r="N119" s="205"/>
      <c r="O119" s="205"/>
      <c r="P119" s="205"/>
      <c r="Q119" s="205"/>
      <c r="R119" s="205"/>
      <c r="S119" s="205"/>
      <c r="T119" s="205"/>
      <c r="U119" s="205"/>
      <c r="V119" s="205"/>
      <c r="W119" s="205"/>
      <c r="X119" s="205"/>
      <c r="Y119" s="203">
        <f t="shared" si="50"/>
        <v>0</v>
      </c>
      <c r="Z119" s="205"/>
      <c r="AA119" s="205"/>
      <c r="AB119" s="205"/>
      <c r="AC119" s="205"/>
      <c r="AD119" s="205"/>
      <c r="AE119" s="205"/>
      <c r="AF119" s="205"/>
      <c r="AG119" s="205"/>
      <c r="AH119" s="205"/>
      <c r="AI119" s="205"/>
      <c r="AJ119" s="205"/>
      <c r="AK119" s="205"/>
      <c r="AL119" s="171">
        <f t="shared" si="46"/>
        <v>0</v>
      </c>
      <c r="AM119" s="205"/>
      <c r="AN119" s="205"/>
      <c r="AO119" s="205"/>
      <c r="AP119" s="205"/>
      <c r="AQ119" s="205"/>
      <c r="AR119" s="205"/>
      <c r="AS119" s="205"/>
      <c r="AT119" s="205"/>
      <c r="AU119" s="205"/>
      <c r="AV119" s="205"/>
      <c r="AW119" s="205"/>
      <c r="AX119" s="205"/>
      <c r="AY119" s="205"/>
      <c r="AZ119" s="205"/>
      <c r="BA119" s="205"/>
      <c r="BB119" s="205"/>
      <c r="BC119" s="205"/>
      <c r="BD119" s="205"/>
      <c r="BE119" s="205"/>
      <c r="BF119" s="174">
        <f t="shared" si="39"/>
        <v>0.12</v>
      </c>
      <c r="BG119" s="205"/>
      <c r="BH119" s="186">
        <f t="shared" si="61"/>
        <v>0</v>
      </c>
      <c r="BI119" s="275"/>
      <c r="BJ119" s="205"/>
      <c r="BK119" s="275"/>
      <c r="BL119" s="247">
        <v>0.12</v>
      </c>
      <c r="BM119" s="205"/>
      <c r="BN119" s="198" t="s">
        <v>303</v>
      </c>
      <c r="BO119" s="249"/>
      <c r="BP119" s="180" t="s">
        <v>301</v>
      </c>
      <c r="BQ119" s="302"/>
      <c r="BR119" s="215">
        <v>2019</v>
      </c>
      <c r="BS119" s="180" t="s">
        <v>185</v>
      </c>
      <c r="BT119" s="229"/>
      <c r="BU119" s="192">
        <f t="shared" si="62"/>
        <v>0.1</v>
      </c>
      <c r="CJ119" s="56">
        <f t="shared" si="44"/>
        <v>0.12</v>
      </c>
      <c r="CK119" s="56">
        <f t="shared" si="45"/>
        <v>0</v>
      </c>
    </row>
    <row r="120" spans="1:89" ht="20.25" x14ac:dyDescent="0.3">
      <c r="A120" s="357"/>
      <c r="B120" s="245" t="s">
        <v>304</v>
      </c>
      <c r="C120" s="185"/>
      <c r="D120" s="420">
        <v>0.1</v>
      </c>
      <c r="E120" s="172">
        <f>E121</f>
        <v>0.1</v>
      </c>
      <c r="F120" s="174">
        <f t="shared" si="49"/>
        <v>0</v>
      </c>
      <c r="G120" s="185">
        <f t="shared" ref="G120:BE120" si="63">G121</f>
        <v>0</v>
      </c>
      <c r="H120" s="185">
        <f t="shared" si="63"/>
        <v>0</v>
      </c>
      <c r="I120" s="185">
        <f t="shared" si="63"/>
        <v>0</v>
      </c>
      <c r="J120" s="185">
        <f t="shared" si="63"/>
        <v>0</v>
      </c>
      <c r="K120" s="185">
        <f t="shared" si="63"/>
        <v>0</v>
      </c>
      <c r="L120" s="185">
        <f t="shared" si="63"/>
        <v>0</v>
      </c>
      <c r="M120" s="185">
        <f t="shared" si="63"/>
        <v>0</v>
      </c>
      <c r="N120" s="185">
        <f t="shared" si="63"/>
        <v>0</v>
      </c>
      <c r="O120" s="185">
        <f t="shared" si="63"/>
        <v>0</v>
      </c>
      <c r="P120" s="185">
        <f t="shared" si="63"/>
        <v>0</v>
      </c>
      <c r="Q120" s="185">
        <f t="shared" si="63"/>
        <v>0</v>
      </c>
      <c r="R120" s="185">
        <f t="shared" si="63"/>
        <v>0</v>
      </c>
      <c r="S120" s="185">
        <f t="shared" si="63"/>
        <v>0</v>
      </c>
      <c r="T120" s="185">
        <f t="shared" si="63"/>
        <v>0</v>
      </c>
      <c r="U120" s="185">
        <f t="shared" si="63"/>
        <v>0</v>
      </c>
      <c r="V120" s="185">
        <f t="shared" si="63"/>
        <v>0</v>
      </c>
      <c r="W120" s="185">
        <f t="shared" si="63"/>
        <v>0</v>
      </c>
      <c r="X120" s="185">
        <f t="shared" si="63"/>
        <v>0</v>
      </c>
      <c r="Y120" s="203">
        <f t="shared" si="50"/>
        <v>0</v>
      </c>
      <c r="Z120" s="185">
        <f t="shared" si="63"/>
        <v>0</v>
      </c>
      <c r="AA120" s="185">
        <f t="shared" si="63"/>
        <v>0</v>
      </c>
      <c r="AB120" s="185">
        <f t="shared" si="63"/>
        <v>0</v>
      </c>
      <c r="AC120" s="185">
        <f t="shared" si="63"/>
        <v>0</v>
      </c>
      <c r="AD120" s="185">
        <f t="shared" si="63"/>
        <v>0</v>
      </c>
      <c r="AE120" s="185">
        <f t="shared" si="63"/>
        <v>0</v>
      </c>
      <c r="AF120" s="185">
        <f t="shared" si="63"/>
        <v>0</v>
      </c>
      <c r="AG120" s="185">
        <f t="shared" si="63"/>
        <v>0</v>
      </c>
      <c r="AH120" s="185">
        <f t="shared" si="63"/>
        <v>0</v>
      </c>
      <c r="AI120" s="185">
        <f t="shared" si="63"/>
        <v>0</v>
      </c>
      <c r="AJ120" s="185">
        <f t="shared" si="63"/>
        <v>0</v>
      </c>
      <c r="AK120" s="185">
        <f t="shared" si="63"/>
        <v>0</v>
      </c>
      <c r="AL120" s="171">
        <f t="shared" si="46"/>
        <v>0</v>
      </c>
      <c r="AM120" s="185">
        <f t="shared" si="63"/>
        <v>0</v>
      </c>
      <c r="AN120" s="185">
        <f t="shared" si="63"/>
        <v>0</v>
      </c>
      <c r="AO120" s="185">
        <f t="shared" si="63"/>
        <v>0</v>
      </c>
      <c r="AP120" s="185">
        <f t="shared" si="63"/>
        <v>0</v>
      </c>
      <c r="AQ120" s="185">
        <f t="shared" si="63"/>
        <v>0</v>
      </c>
      <c r="AR120" s="185">
        <f t="shared" si="63"/>
        <v>0</v>
      </c>
      <c r="AS120" s="185">
        <f t="shared" si="63"/>
        <v>0</v>
      </c>
      <c r="AT120" s="185">
        <f t="shared" si="63"/>
        <v>0</v>
      </c>
      <c r="AU120" s="185">
        <f t="shared" si="63"/>
        <v>0</v>
      </c>
      <c r="AV120" s="185">
        <f t="shared" si="63"/>
        <v>0</v>
      </c>
      <c r="AW120" s="185">
        <f t="shared" si="63"/>
        <v>0</v>
      </c>
      <c r="AX120" s="185">
        <f t="shared" si="63"/>
        <v>0</v>
      </c>
      <c r="AY120" s="185">
        <f t="shared" si="63"/>
        <v>0</v>
      </c>
      <c r="AZ120" s="185">
        <f t="shared" si="63"/>
        <v>0</v>
      </c>
      <c r="BA120" s="185">
        <f t="shared" si="63"/>
        <v>0</v>
      </c>
      <c r="BB120" s="185">
        <f t="shared" si="63"/>
        <v>0</v>
      </c>
      <c r="BC120" s="185">
        <f t="shared" si="63"/>
        <v>0</v>
      </c>
      <c r="BD120" s="185">
        <f t="shared" si="63"/>
        <v>0</v>
      </c>
      <c r="BE120" s="185">
        <f t="shared" si="63"/>
        <v>0.1</v>
      </c>
      <c r="BF120" s="185">
        <f t="shared" si="39"/>
        <v>0.1</v>
      </c>
      <c r="BG120" s="172">
        <f>BG121</f>
        <v>0</v>
      </c>
      <c r="BH120" s="186">
        <f t="shared" si="61"/>
        <v>0</v>
      </c>
      <c r="BI120" s="187"/>
      <c r="BJ120" s="185"/>
      <c r="BK120" s="187"/>
      <c r="BL120" s="172">
        <f>BL121</f>
        <v>0.1</v>
      </c>
      <c r="BM120" s="172">
        <f>BM121</f>
        <v>0</v>
      </c>
      <c r="BN120" s="292"/>
      <c r="BO120" s="366"/>
      <c r="BP120" s="190"/>
      <c r="BQ120" s="366"/>
      <c r="BR120" s="215"/>
      <c r="BS120" s="190"/>
      <c r="BT120" s="170"/>
      <c r="BU120" s="192">
        <f t="shared" si="62"/>
        <v>0.1</v>
      </c>
      <c r="CJ120" s="56">
        <f t="shared" si="44"/>
        <v>0.1</v>
      </c>
      <c r="CK120" s="56">
        <f t="shared" si="45"/>
        <v>0</v>
      </c>
    </row>
    <row r="121" spans="1:89" s="48" customFormat="1" ht="141.75" x14ac:dyDescent="0.3">
      <c r="A121" s="246">
        <v>75</v>
      </c>
      <c r="B121" s="202" t="s">
        <v>305</v>
      </c>
      <c r="C121" s="217" t="s">
        <v>74</v>
      </c>
      <c r="D121" s="427">
        <v>0.1</v>
      </c>
      <c r="E121" s="172">
        <f>SUM(G121:X121,Z121:AK121,AM121:BE121)</f>
        <v>0.1</v>
      </c>
      <c r="F121" s="174">
        <f t="shared" si="49"/>
        <v>0</v>
      </c>
      <c r="G121" s="174"/>
      <c r="H121" s="174"/>
      <c r="I121" s="247"/>
      <c r="J121" s="247"/>
      <c r="K121" s="247"/>
      <c r="L121" s="247"/>
      <c r="M121" s="174"/>
      <c r="N121" s="174"/>
      <c r="O121" s="174"/>
      <c r="P121" s="174"/>
      <c r="Q121" s="174"/>
      <c r="R121" s="174"/>
      <c r="S121" s="174"/>
      <c r="T121" s="174"/>
      <c r="U121" s="174"/>
      <c r="V121" s="174"/>
      <c r="W121" s="174"/>
      <c r="X121" s="174"/>
      <c r="Y121" s="203">
        <f t="shared" si="50"/>
        <v>0</v>
      </c>
      <c r="Z121" s="174"/>
      <c r="AA121" s="174"/>
      <c r="AB121" s="174"/>
      <c r="AC121" s="174"/>
      <c r="AD121" s="174"/>
      <c r="AE121" s="174"/>
      <c r="AF121" s="174"/>
      <c r="AG121" s="174"/>
      <c r="AH121" s="174"/>
      <c r="AI121" s="174"/>
      <c r="AJ121" s="174"/>
      <c r="AK121" s="174"/>
      <c r="AL121" s="171">
        <f t="shared" si="46"/>
        <v>0</v>
      </c>
      <c r="AM121" s="174"/>
      <c r="AN121" s="174"/>
      <c r="AO121" s="174"/>
      <c r="AP121" s="174"/>
      <c r="AQ121" s="174"/>
      <c r="AR121" s="174"/>
      <c r="AS121" s="174"/>
      <c r="AT121" s="174"/>
      <c r="AU121" s="174"/>
      <c r="AV121" s="174"/>
      <c r="AW121" s="174"/>
      <c r="AX121" s="174"/>
      <c r="AY121" s="174"/>
      <c r="AZ121" s="174"/>
      <c r="BA121" s="174"/>
      <c r="BB121" s="174"/>
      <c r="BC121" s="174"/>
      <c r="BD121" s="174"/>
      <c r="BE121" s="174">
        <v>0.1</v>
      </c>
      <c r="BF121" s="174">
        <f t="shared" si="39"/>
        <v>0.1</v>
      </c>
      <c r="BG121" s="352"/>
      <c r="BH121" s="186">
        <f t="shared" si="61"/>
        <v>0</v>
      </c>
      <c r="BI121" s="351"/>
      <c r="BJ121" s="352"/>
      <c r="BK121" s="351"/>
      <c r="BL121" s="352">
        <v>0.1</v>
      </c>
      <c r="BM121" s="352"/>
      <c r="BN121" s="204" t="s">
        <v>306</v>
      </c>
      <c r="BO121" s="249" t="s">
        <v>307</v>
      </c>
      <c r="BP121" s="174" t="s">
        <v>308</v>
      </c>
      <c r="BQ121" s="174"/>
      <c r="BR121" s="189" t="s">
        <v>142</v>
      </c>
      <c r="BS121" s="180" t="s">
        <v>185</v>
      </c>
      <c r="BT121" s="170"/>
      <c r="BU121" s="192">
        <f t="shared" si="62"/>
        <v>0.28000000000000003</v>
      </c>
      <c r="CJ121" s="56">
        <f t="shared" si="44"/>
        <v>0.1</v>
      </c>
      <c r="CK121" s="56">
        <f t="shared" si="45"/>
        <v>0</v>
      </c>
    </row>
    <row r="122" spans="1:89" ht="20.25" x14ac:dyDescent="0.3">
      <c r="A122" s="246"/>
      <c r="B122" s="245" t="s">
        <v>309</v>
      </c>
      <c r="C122" s="291"/>
      <c r="D122" s="291">
        <v>0.28000000000000003</v>
      </c>
      <c r="E122" s="172">
        <f>SUM(E123:E124)</f>
        <v>0.28000000000000003</v>
      </c>
      <c r="F122" s="174">
        <f t="shared" si="49"/>
        <v>0</v>
      </c>
      <c r="G122" s="172">
        <f t="shared" ref="G122:X122" si="64">SUM(G123:G124)</f>
        <v>0</v>
      </c>
      <c r="H122" s="172">
        <f t="shared" si="64"/>
        <v>0</v>
      </c>
      <c r="I122" s="172">
        <f t="shared" si="64"/>
        <v>0.2</v>
      </c>
      <c r="J122" s="172">
        <f t="shared" si="64"/>
        <v>0.08</v>
      </c>
      <c r="K122" s="172">
        <f t="shared" si="64"/>
        <v>0</v>
      </c>
      <c r="L122" s="172">
        <f t="shared" si="64"/>
        <v>0</v>
      </c>
      <c r="M122" s="172">
        <f t="shared" si="64"/>
        <v>0</v>
      </c>
      <c r="N122" s="172">
        <f t="shared" si="64"/>
        <v>0</v>
      </c>
      <c r="O122" s="172">
        <f t="shared" si="64"/>
        <v>0</v>
      </c>
      <c r="P122" s="172">
        <f t="shared" si="64"/>
        <v>0</v>
      </c>
      <c r="Q122" s="172">
        <f t="shared" si="64"/>
        <v>0</v>
      </c>
      <c r="R122" s="172">
        <f t="shared" si="64"/>
        <v>0</v>
      </c>
      <c r="S122" s="172">
        <f t="shared" si="64"/>
        <v>0</v>
      </c>
      <c r="T122" s="172">
        <f t="shared" si="64"/>
        <v>0</v>
      </c>
      <c r="U122" s="172">
        <f t="shared" si="64"/>
        <v>0</v>
      </c>
      <c r="V122" s="172">
        <f t="shared" si="64"/>
        <v>0</v>
      </c>
      <c r="W122" s="172">
        <f t="shared" si="64"/>
        <v>0</v>
      </c>
      <c r="X122" s="172">
        <f t="shared" si="64"/>
        <v>0</v>
      </c>
      <c r="Y122" s="203">
        <f t="shared" si="50"/>
        <v>0</v>
      </c>
      <c r="Z122" s="172">
        <f t="shared" ref="Z122:AK122" si="65">SUM(Z123:Z124)</f>
        <v>0</v>
      </c>
      <c r="AA122" s="172">
        <f t="shared" si="65"/>
        <v>0</v>
      </c>
      <c r="AB122" s="172">
        <f t="shared" si="65"/>
        <v>0</v>
      </c>
      <c r="AC122" s="172">
        <f t="shared" si="65"/>
        <v>0</v>
      </c>
      <c r="AD122" s="172">
        <f t="shared" si="65"/>
        <v>0</v>
      </c>
      <c r="AE122" s="172">
        <f t="shared" si="65"/>
        <v>0</v>
      </c>
      <c r="AF122" s="172">
        <f t="shared" si="65"/>
        <v>0</v>
      </c>
      <c r="AG122" s="172">
        <f t="shared" si="65"/>
        <v>0</v>
      </c>
      <c r="AH122" s="172">
        <f t="shared" si="65"/>
        <v>0</v>
      </c>
      <c r="AI122" s="172">
        <f t="shared" si="65"/>
        <v>0</v>
      </c>
      <c r="AJ122" s="172">
        <f t="shared" si="65"/>
        <v>0</v>
      </c>
      <c r="AK122" s="172">
        <f t="shared" si="65"/>
        <v>0</v>
      </c>
      <c r="AL122" s="171">
        <f t="shared" si="46"/>
        <v>0</v>
      </c>
      <c r="AM122" s="172">
        <f t="shared" ref="AM122:BE122" si="66">SUM(AM123:AM124)</f>
        <v>0</v>
      </c>
      <c r="AN122" s="172">
        <f t="shared" si="66"/>
        <v>0</v>
      </c>
      <c r="AO122" s="172">
        <f t="shared" si="66"/>
        <v>0</v>
      </c>
      <c r="AP122" s="172">
        <f t="shared" si="66"/>
        <v>0</v>
      </c>
      <c r="AQ122" s="172">
        <f t="shared" si="66"/>
        <v>0</v>
      </c>
      <c r="AR122" s="172">
        <f t="shared" si="66"/>
        <v>0</v>
      </c>
      <c r="AS122" s="172">
        <f t="shared" si="66"/>
        <v>0</v>
      </c>
      <c r="AT122" s="172">
        <f t="shared" si="66"/>
        <v>0</v>
      </c>
      <c r="AU122" s="172">
        <f t="shared" si="66"/>
        <v>0</v>
      </c>
      <c r="AV122" s="172">
        <f t="shared" si="66"/>
        <v>0</v>
      </c>
      <c r="AW122" s="172">
        <f t="shared" si="66"/>
        <v>0</v>
      </c>
      <c r="AX122" s="172">
        <f t="shared" si="66"/>
        <v>0</v>
      </c>
      <c r="AY122" s="172">
        <f t="shared" si="66"/>
        <v>0</v>
      </c>
      <c r="AZ122" s="172">
        <f t="shared" si="66"/>
        <v>0</v>
      </c>
      <c r="BA122" s="172">
        <f t="shared" si="66"/>
        <v>0</v>
      </c>
      <c r="BB122" s="172">
        <f t="shared" si="66"/>
        <v>0</v>
      </c>
      <c r="BC122" s="172">
        <f t="shared" si="66"/>
        <v>0</v>
      </c>
      <c r="BD122" s="172">
        <f t="shared" si="66"/>
        <v>0</v>
      </c>
      <c r="BE122" s="172">
        <f t="shared" si="66"/>
        <v>0</v>
      </c>
      <c r="BF122" s="185">
        <f t="shared" si="39"/>
        <v>0.28000000000000003</v>
      </c>
      <c r="BG122" s="172">
        <f>SUM(BG123:BG124)</f>
        <v>0</v>
      </c>
      <c r="BH122" s="186">
        <f t="shared" si="61"/>
        <v>0</v>
      </c>
      <c r="BI122" s="178"/>
      <c r="BJ122" s="174"/>
      <c r="BK122" s="178"/>
      <c r="BL122" s="172">
        <f>SUM(BL123:BL124)</f>
        <v>0.28000000000000003</v>
      </c>
      <c r="BM122" s="172">
        <f>SUM(BM123:BM124)</f>
        <v>0</v>
      </c>
      <c r="BN122" s="315"/>
      <c r="BO122" s="262"/>
      <c r="BP122" s="199"/>
      <c r="BQ122" s="262"/>
      <c r="BR122" s="215"/>
      <c r="BS122" s="180"/>
      <c r="BT122" s="170"/>
      <c r="BU122" s="192">
        <f t="shared" si="62"/>
        <v>0.08</v>
      </c>
      <c r="CJ122" s="56">
        <f t="shared" si="44"/>
        <v>0.28000000000000003</v>
      </c>
      <c r="CK122" s="56">
        <f t="shared" si="45"/>
        <v>0</v>
      </c>
    </row>
    <row r="123" spans="1:89" s="48" customFormat="1" ht="141.75" x14ac:dyDescent="0.3">
      <c r="A123" s="355">
        <v>76</v>
      </c>
      <c r="B123" s="202" t="s">
        <v>310</v>
      </c>
      <c r="C123" s="217" t="s">
        <v>149</v>
      </c>
      <c r="D123" s="427">
        <v>0.08</v>
      </c>
      <c r="E123" s="172">
        <f>SUM(G123:X123,Z123:AK123,AM123:BE123)</f>
        <v>0.08</v>
      </c>
      <c r="F123" s="174">
        <f t="shared" si="49"/>
        <v>0</v>
      </c>
      <c r="G123" s="174"/>
      <c r="H123" s="174"/>
      <c r="I123" s="247"/>
      <c r="J123" s="247">
        <v>0.08</v>
      </c>
      <c r="K123" s="247"/>
      <c r="L123" s="247"/>
      <c r="M123" s="174"/>
      <c r="N123" s="174"/>
      <c r="O123" s="174"/>
      <c r="P123" s="174"/>
      <c r="Q123" s="174"/>
      <c r="R123" s="174"/>
      <c r="S123" s="174"/>
      <c r="T123" s="174"/>
      <c r="U123" s="174"/>
      <c r="V123" s="174"/>
      <c r="W123" s="174"/>
      <c r="X123" s="174"/>
      <c r="Y123" s="203">
        <f t="shared" si="50"/>
        <v>0</v>
      </c>
      <c r="Z123" s="174"/>
      <c r="AA123" s="174"/>
      <c r="AB123" s="174"/>
      <c r="AC123" s="174"/>
      <c r="AD123" s="174"/>
      <c r="AE123" s="174"/>
      <c r="AF123" s="174"/>
      <c r="AG123" s="174"/>
      <c r="AH123" s="174"/>
      <c r="AI123" s="174"/>
      <c r="AJ123" s="174"/>
      <c r="AK123" s="174"/>
      <c r="AL123" s="171">
        <f t="shared" si="46"/>
        <v>0</v>
      </c>
      <c r="AM123" s="174"/>
      <c r="AN123" s="174"/>
      <c r="AO123" s="174"/>
      <c r="AP123" s="174"/>
      <c r="AQ123" s="174"/>
      <c r="AR123" s="174"/>
      <c r="AS123" s="174"/>
      <c r="AT123" s="174"/>
      <c r="AU123" s="174"/>
      <c r="AV123" s="174"/>
      <c r="AW123" s="174"/>
      <c r="AX123" s="174"/>
      <c r="AY123" s="174"/>
      <c r="AZ123" s="174"/>
      <c r="BA123" s="174"/>
      <c r="BB123" s="174"/>
      <c r="BC123" s="174"/>
      <c r="BD123" s="174"/>
      <c r="BE123" s="174"/>
      <c r="BF123" s="174">
        <f t="shared" si="39"/>
        <v>0.08</v>
      </c>
      <c r="BG123" s="352"/>
      <c r="BH123" s="186">
        <f t="shared" si="61"/>
        <v>0</v>
      </c>
      <c r="BI123" s="351"/>
      <c r="BJ123" s="352"/>
      <c r="BK123" s="351"/>
      <c r="BL123" s="352">
        <v>0.08</v>
      </c>
      <c r="BM123" s="352"/>
      <c r="BN123" s="204" t="s">
        <v>311</v>
      </c>
      <c r="BO123" s="249" t="s">
        <v>307</v>
      </c>
      <c r="BP123" s="174" t="s">
        <v>312</v>
      </c>
      <c r="BQ123" s="174"/>
      <c r="BR123" s="189" t="s">
        <v>283</v>
      </c>
      <c r="BS123" s="180" t="s">
        <v>185</v>
      </c>
      <c r="BT123" s="170"/>
      <c r="BU123" s="192">
        <f t="shared" si="62"/>
        <v>0.2</v>
      </c>
      <c r="CJ123" s="56">
        <f t="shared" si="44"/>
        <v>0.08</v>
      </c>
      <c r="CK123" s="56">
        <f t="shared" si="45"/>
        <v>0</v>
      </c>
    </row>
    <row r="124" spans="1:89" s="48" customFormat="1" ht="123.6" customHeight="1" x14ac:dyDescent="0.3">
      <c r="A124" s="246">
        <v>77</v>
      </c>
      <c r="B124" s="202" t="s">
        <v>313</v>
      </c>
      <c r="C124" s="174" t="s">
        <v>154</v>
      </c>
      <c r="D124" s="420">
        <v>0.2</v>
      </c>
      <c r="E124" s="172">
        <f>SUM(G124:X124,Z124:AK124,AM124:BE124)</f>
        <v>0.2</v>
      </c>
      <c r="F124" s="174">
        <f t="shared" si="49"/>
        <v>0</v>
      </c>
      <c r="G124" s="174"/>
      <c r="H124" s="174"/>
      <c r="I124" s="247">
        <v>0.2</v>
      </c>
      <c r="J124" s="247"/>
      <c r="K124" s="247"/>
      <c r="L124" s="247"/>
      <c r="M124" s="174"/>
      <c r="N124" s="174"/>
      <c r="O124" s="174"/>
      <c r="P124" s="174"/>
      <c r="Q124" s="174"/>
      <c r="R124" s="174"/>
      <c r="S124" s="174"/>
      <c r="T124" s="174"/>
      <c r="U124" s="174"/>
      <c r="V124" s="174"/>
      <c r="W124" s="174"/>
      <c r="X124" s="174"/>
      <c r="Y124" s="203">
        <f t="shared" si="50"/>
        <v>0</v>
      </c>
      <c r="Z124" s="174"/>
      <c r="AA124" s="174"/>
      <c r="AB124" s="174"/>
      <c r="AC124" s="174"/>
      <c r="AD124" s="174"/>
      <c r="AE124" s="174"/>
      <c r="AF124" s="174"/>
      <c r="AG124" s="174"/>
      <c r="AH124" s="174"/>
      <c r="AI124" s="174"/>
      <c r="AJ124" s="174"/>
      <c r="AK124" s="174"/>
      <c r="AL124" s="171">
        <f t="shared" si="46"/>
        <v>0</v>
      </c>
      <c r="AM124" s="174"/>
      <c r="AN124" s="174"/>
      <c r="AO124" s="174"/>
      <c r="AP124" s="174"/>
      <c r="AQ124" s="174"/>
      <c r="AR124" s="174"/>
      <c r="AS124" s="174"/>
      <c r="AT124" s="174"/>
      <c r="AU124" s="174"/>
      <c r="AV124" s="174"/>
      <c r="AW124" s="174"/>
      <c r="AX124" s="174"/>
      <c r="AY124" s="174"/>
      <c r="AZ124" s="174"/>
      <c r="BA124" s="174"/>
      <c r="BB124" s="174"/>
      <c r="BC124" s="174"/>
      <c r="BD124" s="174"/>
      <c r="BE124" s="174"/>
      <c r="BF124" s="174">
        <f t="shared" si="39"/>
        <v>0.2</v>
      </c>
      <c r="BG124" s="203"/>
      <c r="BH124" s="186">
        <f t="shared" si="61"/>
        <v>0</v>
      </c>
      <c r="BI124" s="258"/>
      <c r="BJ124" s="203"/>
      <c r="BK124" s="258"/>
      <c r="BL124" s="203">
        <v>0.2</v>
      </c>
      <c r="BM124" s="203"/>
      <c r="BN124" s="198" t="s">
        <v>314</v>
      </c>
      <c r="BO124" s="174"/>
      <c r="BP124" s="297" t="s">
        <v>312</v>
      </c>
      <c r="BQ124" s="174"/>
      <c r="BR124" s="189">
        <v>2019</v>
      </c>
      <c r="BS124" s="180" t="s">
        <v>185</v>
      </c>
      <c r="BT124" s="170"/>
      <c r="BU124" s="192">
        <f>SUM(G125:X125,Z125:AK125,AM125:BE125)</f>
        <v>23.550000000000004</v>
      </c>
      <c r="CJ124" s="56">
        <f t="shared" si="44"/>
        <v>0.2</v>
      </c>
      <c r="CK124" s="56">
        <f t="shared" si="45"/>
        <v>0</v>
      </c>
    </row>
    <row r="125" spans="1:89" s="48" customFormat="1" ht="40.5" x14ac:dyDescent="0.3">
      <c r="A125" s="246"/>
      <c r="B125" s="245" t="s">
        <v>315</v>
      </c>
      <c r="C125" s="185"/>
      <c r="D125" s="420">
        <v>23.550000000000004</v>
      </c>
      <c r="E125" s="172">
        <f>SUM(E126:E132)</f>
        <v>23.550000000000004</v>
      </c>
      <c r="F125" s="174">
        <f t="shared" si="49"/>
        <v>0</v>
      </c>
      <c r="G125" s="172">
        <f t="shared" ref="G125:X125" si="67">SUM(G126:G132)</f>
        <v>0</v>
      </c>
      <c r="H125" s="172">
        <f t="shared" si="67"/>
        <v>0</v>
      </c>
      <c r="I125" s="172">
        <f t="shared" si="67"/>
        <v>0.8</v>
      </c>
      <c r="J125" s="172">
        <f t="shared" si="67"/>
        <v>0.5</v>
      </c>
      <c r="K125" s="172">
        <f t="shared" si="67"/>
        <v>0</v>
      </c>
      <c r="L125" s="172">
        <f t="shared" si="67"/>
        <v>0</v>
      </c>
      <c r="M125" s="172">
        <f t="shared" si="67"/>
        <v>22.250000000000004</v>
      </c>
      <c r="N125" s="172">
        <f t="shared" si="67"/>
        <v>0</v>
      </c>
      <c r="O125" s="172">
        <f t="shared" si="67"/>
        <v>0</v>
      </c>
      <c r="P125" s="172">
        <f t="shared" si="67"/>
        <v>0</v>
      </c>
      <c r="Q125" s="172">
        <f t="shared" si="67"/>
        <v>0</v>
      </c>
      <c r="R125" s="172">
        <f t="shared" si="67"/>
        <v>0</v>
      </c>
      <c r="S125" s="172">
        <f t="shared" si="67"/>
        <v>0</v>
      </c>
      <c r="T125" s="172">
        <f t="shared" si="67"/>
        <v>0</v>
      </c>
      <c r="U125" s="172">
        <f t="shared" si="67"/>
        <v>0</v>
      </c>
      <c r="V125" s="172">
        <f t="shared" si="67"/>
        <v>0</v>
      </c>
      <c r="W125" s="172">
        <f t="shared" si="67"/>
        <v>0</v>
      </c>
      <c r="X125" s="172">
        <f t="shared" si="67"/>
        <v>0</v>
      </c>
      <c r="Y125" s="203">
        <f t="shared" si="50"/>
        <v>0</v>
      </c>
      <c r="Z125" s="172">
        <f t="shared" ref="Z125:AK125" si="68">SUM(Z126:Z132)</f>
        <v>0</v>
      </c>
      <c r="AA125" s="172">
        <f t="shared" si="68"/>
        <v>0</v>
      </c>
      <c r="AB125" s="172">
        <f t="shared" si="68"/>
        <v>0</v>
      </c>
      <c r="AC125" s="172">
        <f t="shared" si="68"/>
        <v>0</v>
      </c>
      <c r="AD125" s="172">
        <f t="shared" si="68"/>
        <v>0</v>
      </c>
      <c r="AE125" s="172">
        <f t="shared" si="68"/>
        <v>0</v>
      </c>
      <c r="AF125" s="172">
        <f t="shared" si="68"/>
        <v>0</v>
      </c>
      <c r="AG125" s="172">
        <f t="shared" si="68"/>
        <v>0</v>
      </c>
      <c r="AH125" s="172">
        <f t="shared" si="68"/>
        <v>0</v>
      </c>
      <c r="AI125" s="172">
        <f t="shared" si="68"/>
        <v>0</v>
      </c>
      <c r="AJ125" s="172">
        <f t="shared" si="68"/>
        <v>0</v>
      </c>
      <c r="AK125" s="172">
        <f t="shared" si="68"/>
        <v>0</v>
      </c>
      <c r="AL125" s="171">
        <f t="shared" si="46"/>
        <v>0</v>
      </c>
      <c r="AM125" s="172">
        <f t="shared" ref="AM125:BE125" si="69">SUM(AM126:AM132)</f>
        <v>0</v>
      </c>
      <c r="AN125" s="172">
        <f t="shared" si="69"/>
        <v>0</v>
      </c>
      <c r="AO125" s="172">
        <f t="shared" si="69"/>
        <v>0</v>
      </c>
      <c r="AP125" s="172">
        <f t="shared" si="69"/>
        <v>0</v>
      </c>
      <c r="AQ125" s="172">
        <f t="shared" si="69"/>
        <v>0</v>
      </c>
      <c r="AR125" s="172">
        <f t="shared" si="69"/>
        <v>0</v>
      </c>
      <c r="AS125" s="172">
        <f t="shared" si="69"/>
        <v>0</v>
      </c>
      <c r="AT125" s="172">
        <f t="shared" si="69"/>
        <v>0</v>
      </c>
      <c r="AU125" s="172">
        <f t="shared" si="69"/>
        <v>0</v>
      </c>
      <c r="AV125" s="172">
        <f t="shared" si="69"/>
        <v>0</v>
      </c>
      <c r="AW125" s="172">
        <f t="shared" si="69"/>
        <v>0</v>
      </c>
      <c r="AX125" s="172">
        <f t="shared" si="69"/>
        <v>0</v>
      </c>
      <c r="AY125" s="172">
        <f t="shared" si="69"/>
        <v>0</v>
      </c>
      <c r="AZ125" s="172">
        <f t="shared" si="69"/>
        <v>0</v>
      </c>
      <c r="BA125" s="172">
        <f t="shared" si="69"/>
        <v>0</v>
      </c>
      <c r="BB125" s="172">
        <f t="shared" si="69"/>
        <v>0</v>
      </c>
      <c r="BC125" s="172">
        <f t="shared" si="69"/>
        <v>0</v>
      </c>
      <c r="BD125" s="172">
        <f t="shared" si="69"/>
        <v>0</v>
      </c>
      <c r="BE125" s="172">
        <f t="shared" si="69"/>
        <v>0</v>
      </c>
      <c r="BF125" s="185">
        <f t="shared" si="39"/>
        <v>23.550000000000004</v>
      </c>
      <c r="BG125" s="172">
        <f>SUM(BG126:BG132)</f>
        <v>4</v>
      </c>
      <c r="BH125" s="186">
        <f>BG125/E125</f>
        <v>0.16985138004246281</v>
      </c>
      <c r="BI125" s="252"/>
      <c r="BJ125" s="247"/>
      <c r="BK125" s="252"/>
      <c r="BL125" s="172">
        <f>SUM(BL126:BL132)</f>
        <v>20.550000000000004</v>
      </c>
      <c r="BM125" s="172">
        <f>SUM(BM126:BM132)</f>
        <v>0</v>
      </c>
      <c r="BN125" s="315"/>
      <c r="BO125" s="262"/>
      <c r="BP125" s="199"/>
      <c r="BQ125" s="262"/>
      <c r="BR125" s="215"/>
      <c r="BS125" s="180"/>
      <c r="BT125" s="170"/>
      <c r="BU125" s="192">
        <f>SUM(G126:X126,Z126:AK126,AM126:BE126)</f>
        <v>6</v>
      </c>
      <c r="CJ125" s="56">
        <f t="shared" si="44"/>
        <v>23.550000000000004</v>
      </c>
      <c r="CK125" s="56">
        <f t="shared" si="45"/>
        <v>0</v>
      </c>
    </row>
    <row r="126" spans="1:89" s="48" customFormat="1" ht="76.900000000000006" customHeight="1" x14ac:dyDescent="0.3">
      <c r="A126" s="246">
        <v>78</v>
      </c>
      <c r="B126" s="202" t="s">
        <v>316</v>
      </c>
      <c r="C126" s="174" t="s">
        <v>317</v>
      </c>
      <c r="D126" s="307">
        <v>6</v>
      </c>
      <c r="E126" s="172">
        <f t="shared" ref="E126:E132" si="70">SUM(G126:X126,Z126:AK126,AM126:BE126)</f>
        <v>6</v>
      </c>
      <c r="F126" s="174">
        <f t="shared" si="49"/>
        <v>0</v>
      </c>
      <c r="G126" s="174"/>
      <c r="H126" s="174"/>
      <c r="I126" s="174"/>
      <c r="J126" s="174"/>
      <c r="K126" s="174"/>
      <c r="L126" s="174"/>
      <c r="M126" s="174">
        <v>6</v>
      </c>
      <c r="N126" s="174"/>
      <c r="O126" s="174"/>
      <c r="P126" s="174"/>
      <c r="Q126" s="174"/>
      <c r="R126" s="174"/>
      <c r="S126" s="174"/>
      <c r="T126" s="174"/>
      <c r="U126" s="174"/>
      <c r="V126" s="174"/>
      <c r="W126" s="174"/>
      <c r="X126" s="174"/>
      <c r="Y126" s="203">
        <f t="shared" si="50"/>
        <v>0</v>
      </c>
      <c r="Z126" s="174"/>
      <c r="AA126" s="174"/>
      <c r="AB126" s="174"/>
      <c r="AC126" s="174"/>
      <c r="AD126" s="174"/>
      <c r="AE126" s="174"/>
      <c r="AF126" s="174"/>
      <c r="AG126" s="174"/>
      <c r="AH126" s="174"/>
      <c r="AI126" s="174"/>
      <c r="AJ126" s="174"/>
      <c r="AK126" s="174"/>
      <c r="AL126" s="171">
        <f t="shared" si="46"/>
        <v>0</v>
      </c>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f t="shared" si="39"/>
        <v>6</v>
      </c>
      <c r="BG126" s="247"/>
      <c r="BH126" s="186">
        <f>BG126/E126</f>
        <v>0</v>
      </c>
      <c r="BI126" s="252"/>
      <c r="BJ126" s="247"/>
      <c r="BK126" s="252"/>
      <c r="BL126" s="247">
        <v>6</v>
      </c>
      <c r="BM126" s="247"/>
      <c r="BN126" s="198" t="s">
        <v>318</v>
      </c>
      <c r="BO126" s="262"/>
      <c r="BP126" s="220" t="s">
        <v>319</v>
      </c>
      <c r="BQ126" s="262"/>
      <c r="BR126" s="215">
        <v>2020</v>
      </c>
      <c r="BS126" s="180" t="s">
        <v>214</v>
      </c>
      <c r="BT126" s="170"/>
      <c r="BU126" s="192">
        <f>SUM(G127:X127,Z127:AK127,AM127:BE127)</f>
        <v>4.9000000000000004</v>
      </c>
      <c r="CJ126" s="56">
        <f t="shared" si="44"/>
        <v>6</v>
      </c>
      <c r="CK126" s="56">
        <f t="shared" si="45"/>
        <v>0</v>
      </c>
    </row>
    <row r="127" spans="1:89" s="48" customFormat="1" ht="130.15" customHeight="1" x14ac:dyDescent="0.3">
      <c r="A127" s="246">
        <v>79</v>
      </c>
      <c r="B127" s="367" t="s">
        <v>320</v>
      </c>
      <c r="C127" s="213" t="s">
        <v>321</v>
      </c>
      <c r="D127" s="429">
        <v>4.9000000000000004</v>
      </c>
      <c r="E127" s="172">
        <f t="shared" si="70"/>
        <v>4.9000000000000004</v>
      </c>
      <c r="F127" s="174">
        <f t="shared" si="49"/>
        <v>0</v>
      </c>
      <c r="G127" s="218"/>
      <c r="H127" s="218"/>
      <c r="I127" s="218"/>
      <c r="J127" s="218"/>
      <c r="K127" s="218"/>
      <c r="L127" s="218"/>
      <c r="M127" s="218">
        <v>4.9000000000000004</v>
      </c>
      <c r="N127" s="218"/>
      <c r="O127" s="218"/>
      <c r="P127" s="218"/>
      <c r="Q127" s="218"/>
      <c r="R127" s="218"/>
      <c r="S127" s="218"/>
      <c r="T127" s="218"/>
      <c r="U127" s="218"/>
      <c r="V127" s="218"/>
      <c r="W127" s="218"/>
      <c r="X127" s="218"/>
      <c r="Y127" s="203">
        <f t="shared" si="50"/>
        <v>0</v>
      </c>
      <c r="Z127" s="218"/>
      <c r="AA127" s="218"/>
      <c r="AB127" s="218"/>
      <c r="AC127" s="218"/>
      <c r="AD127" s="218"/>
      <c r="AE127" s="218"/>
      <c r="AF127" s="218"/>
      <c r="AG127" s="218"/>
      <c r="AH127" s="218"/>
      <c r="AI127" s="218"/>
      <c r="AJ127" s="218"/>
      <c r="AK127" s="218"/>
      <c r="AL127" s="171">
        <f t="shared" si="46"/>
        <v>0</v>
      </c>
      <c r="AM127" s="218"/>
      <c r="AN127" s="218"/>
      <c r="AO127" s="218"/>
      <c r="AP127" s="218"/>
      <c r="AQ127" s="218"/>
      <c r="AR127" s="218"/>
      <c r="AS127" s="218"/>
      <c r="AT127" s="218"/>
      <c r="AU127" s="218"/>
      <c r="AV127" s="218"/>
      <c r="AW127" s="218"/>
      <c r="AX127" s="218"/>
      <c r="AY127" s="218"/>
      <c r="AZ127" s="218"/>
      <c r="BA127" s="218"/>
      <c r="BB127" s="218"/>
      <c r="BC127" s="218"/>
      <c r="BD127" s="218"/>
      <c r="BE127" s="218"/>
      <c r="BF127" s="174">
        <f t="shared" si="39"/>
        <v>4.9000000000000004</v>
      </c>
      <c r="BG127" s="352"/>
      <c r="BH127" s="186">
        <f>BG127/E127</f>
        <v>0</v>
      </c>
      <c r="BI127" s="351"/>
      <c r="BJ127" s="352"/>
      <c r="BK127" s="351"/>
      <c r="BL127" s="352">
        <v>4.9000000000000004</v>
      </c>
      <c r="BM127" s="352"/>
      <c r="BN127" s="368" t="s">
        <v>322</v>
      </c>
      <c r="BO127" s="262" t="s">
        <v>289</v>
      </c>
      <c r="BP127" s="180" t="s">
        <v>80</v>
      </c>
      <c r="BQ127" s="262"/>
      <c r="BR127" s="215">
        <v>2020</v>
      </c>
      <c r="BS127" s="180" t="s">
        <v>214</v>
      </c>
      <c r="BT127" s="170"/>
      <c r="BU127" s="192">
        <f>SUM(G129:X129,Z129:AK129,AM129:BE129)</f>
        <v>5.15</v>
      </c>
      <c r="CJ127" s="56">
        <f t="shared" si="44"/>
        <v>4.9000000000000004</v>
      </c>
      <c r="CK127" s="56">
        <f t="shared" si="45"/>
        <v>0</v>
      </c>
    </row>
    <row r="128" spans="1:89" s="63" customFormat="1" ht="118.15" customHeight="1" x14ac:dyDescent="0.3">
      <c r="A128" s="246">
        <v>80</v>
      </c>
      <c r="B128" s="367" t="s">
        <v>323</v>
      </c>
      <c r="C128" s="213" t="s">
        <v>321</v>
      </c>
      <c r="D128" s="293">
        <v>3</v>
      </c>
      <c r="E128" s="172">
        <f t="shared" si="70"/>
        <v>3</v>
      </c>
      <c r="F128" s="174">
        <f t="shared" si="49"/>
        <v>0</v>
      </c>
      <c r="G128" s="218"/>
      <c r="H128" s="218"/>
      <c r="I128" s="218"/>
      <c r="J128" s="218"/>
      <c r="K128" s="218"/>
      <c r="L128" s="218"/>
      <c r="M128" s="218">
        <v>3</v>
      </c>
      <c r="N128" s="218"/>
      <c r="O128" s="218"/>
      <c r="P128" s="218"/>
      <c r="Q128" s="218"/>
      <c r="R128" s="218"/>
      <c r="S128" s="218"/>
      <c r="T128" s="218"/>
      <c r="U128" s="218"/>
      <c r="V128" s="218"/>
      <c r="W128" s="218"/>
      <c r="X128" s="218"/>
      <c r="Y128" s="203">
        <f t="shared" si="50"/>
        <v>0</v>
      </c>
      <c r="Z128" s="218"/>
      <c r="AA128" s="218"/>
      <c r="AB128" s="218"/>
      <c r="AC128" s="218"/>
      <c r="AD128" s="218"/>
      <c r="AE128" s="218"/>
      <c r="AF128" s="218"/>
      <c r="AG128" s="218"/>
      <c r="AH128" s="218"/>
      <c r="AI128" s="218"/>
      <c r="AJ128" s="218"/>
      <c r="AK128" s="218"/>
      <c r="AL128" s="171">
        <f t="shared" si="46"/>
        <v>0</v>
      </c>
      <c r="AM128" s="218"/>
      <c r="AN128" s="218"/>
      <c r="AO128" s="218"/>
      <c r="AP128" s="218"/>
      <c r="AQ128" s="218"/>
      <c r="AR128" s="218"/>
      <c r="AS128" s="218"/>
      <c r="AT128" s="218"/>
      <c r="AU128" s="218"/>
      <c r="AV128" s="218"/>
      <c r="AW128" s="218"/>
      <c r="AX128" s="218"/>
      <c r="AY128" s="218"/>
      <c r="AZ128" s="218"/>
      <c r="BA128" s="218"/>
      <c r="BB128" s="218"/>
      <c r="BC128" s="218"/>
      <c r="BD128" s="218"/>
      <c r="BE128" s="218"/>
      <c r="BF128" s="174"/>
      <c r="BG128" s="352"/>
      <c r="BH128" s="186"/>
      <c r="BI128" s="351"/>
      <c r="BJ128" s="352"/>
      <c r="BK128" s="351"/>
      <c r="BL128" s="352"/>
      <c r="BM128" s="352"/>
      <c r="BN128" s="368" t="s">
        <v>324</v>
      </c>
      <c r="BO128" s="262"/>
      <c r="BP128" s="220" t="s">
        <v>325</v>
      </c>
      <c r="BQ128" s="262"/>
      <c r="BR128" s="215">
        <v>2021</v>
      </c>
      <c r="BS128" s="199"/>
      <c r="BT128" s="264"/>
      <c r="BU128" s="192"/>
      <c r="CJ128" s="56">
        <f t="shared" si="44"/>
        <v>3</v>
      </c>
      <c r="CK128" s="56">
        <f t="shared" si="45"/>
        <v>0</v>
      </c>
    </row>
    <row r="129" spans="1:89" s="48" customFormat="1" ht="103.15" customHeight="1" x14ac:dyDescent="0.3">
      <c r="A129" s="246">
        <v>81</v>
      </c>
      <c r="B129" s="367" t="s">
        <v>326</v>
      </c>
      <c r="C129" s="213" t="s">
        <v>217</v>
      </c>
      <c r="D129" s="293">
        <v>5.15</v>
      </c>
      <c r="E129" s="172">
        <f t="shared" si="70"/>
        <v>5.15</v>
      </c>
      <c r="F129" s="174">
        <f t="shared" si="49"/>
        <v>0</v>
      </c>
      <c r="G129" s="218"/>
      <c r="H129" s="218"/>
      <c r="I129" s="218"/>
      <c r="J129" s="218"/>
      <c r="K129" s="218"/>
      <c r="L129" s="218"/>
      <c r="M129" s="218">
        <v>5.15</v>
      </c>
      <c r="N129" s="218"/>
      <c r="O129" s="218"/>
      <c r="P129" s="218"/>
      <c r="Q129" s="218"/>
      <c r="R129" s="218"/>
      <c r="S129" s="218"/>
      <c r="T129" s="218"/>
      <c r="U129" s="218"/>
      <c r="V129" s="218"/>
      <c r="W129" s="218"/>
      <c r="X129" s="218"/>
      <c r="Y129" s="203">
        <f t="shared" si="50"/>
        <v>0</v>
      </c>
      <c r="Z129" s="218"/>
      <c r="AA129" s="218"/>
      <c r="AB129" s="218"/>
      <c r="AC129" s="218"/>
      <c r="AD129" s="218"/>
      <c r="AE129" s="218"/>
      <c r="AF129" s="218"/>
      <c r="AG129" s="218"/>
      <c r="AH129" s="218"/>
      <c r="AI129" s="218"/>
      <c r="AJ129" s="218"/>
      <c r="AK129" s="218"/>
      <c r="AL129" s="171">
        <f t="shared" si="46"/>
        <v>0</v>
      </c>
      <c r="AM129" s="218"/>
      <c r="AN129" s="218"/>
      <c r="AO129" s="218"/>
      <c r="AP129" s="218"/>
      <c r="AQ129" s="218"/>
      <c r="AR129" s="218"/>
      <c r="AS129" s="218"/>
      <c r="AT129" s="218"/>
      <c r="AU129" s="218"/>
      <c r="AV129" s="218"/>
      <c r="AW129" s="218"/>
      <c r="AX129" s="218"/>
      <c r="AY129" s="218"/>
      <c r="AZ129" s="218"/>
      <c r="BA129" s="218"/>
      <c r="BB129" s="218"/>
      <c r="BC129" s="218"/>
      <c r="BD129" s="218"/>
      <c r="BE129" s="218"/>
      <c r="BF129" s="174">
        <f t="shared" si="39"/>
        <v>5.15</v>
      </c>
      <c r="BG129" s="352"/>
      <c r="BH129" s="186">
        <f>BG129/E129</f>
        <v>0</v>
      </c>
      <c r="BI129" s="351"/>
      <c r="BJ129" s="352"/>
      <c r="BK129" s="351"/>
      <c r="BL129" s="352">
        <v>5.15</v>
      </c>
      <c r="BM129" s="352"/>
      <c r="BN129" s="368" t="s">
        <v>327</v>
      </c>
      <c r="BO129" s="262"/>
      <c r="BP129" s="220" t="s">
        <v>319</v>
      </c>
      <c r="BQ129" s="262"/>
      <c r="BR129" s="215">
        <v>2020</v>
      </c>
      <c r="BS129" s="180" t="s">
        <v>214</v>
      </c>
      <c r="BT129" s="170"/>
      <c r="BU129" s="192">
        <f>SUM(G130:X130,Z130:AK130,AM130:BE130)</f>
        <v>0.30000000000000004</v>
      </c>
      <c r="CJ129" s="56">
        <f t="shared" si="44"/>
        <v>5.15</v>
      </c>
      <c r="CK129" s="56">
        <f t="shared" si="45"/>
        <v>0</v>
      </c>
    </row>
    <row r="130" spans="1:89" s="73" customFormat="1" ht="114.6" customHeight="1" x14ac:dyDescent="0.3">
      <c r="A130" s="246">
        <v>82</v>
      </c>
      <c r="B130" s="317" t="s">
        <v>328</v>
      </c>
      <c r="C130" s="215" t="s">
        <v>317</v>
      </c>
      <c r="D130" s="293">
        <v>0.30000000000000004</v>
      </c>
      <c r="E130" s="172">
        <f t="shared" si="70"/>
        <v>0.30000000000000004</v>
      </c>
      <c r="F130" s="174">
        <f t="shared" si="49"/>
        <v>0</v>
      </c>
      <c r="G130" s="218"/>
      <c r="H130" s="218"/>
      <c r="I130" s="218">
        <v>0.2</v>
      </c>
      <c r="J130" s="218"/>
      <c r="K130" s="218"/>
      <c r="L130" s="218"/>
      <c r="M130" s="218">
        <v>0.1</v>
      </c>
      <c r="N130" s="218"/>
      <c r="O130" s="218"/>
      <c r="P130" s="218"/>
      <c r="Q130" s="218"/>
      <c r="R130" s="218"/>
      <c r="S130" s="218"/>
      <c r="T130" s="218"/>
      <c r="U130" s="218"/>
      <c r="V130" s="218"/>
      <c r="W130" s="218"/>
      <c r="X130" s="218"/>
      <c r="Y130" s="203">
        <f t="shared" si="50"/>
        <v>0</v>
      </c>
      <c r="Z130" s="218"/>
      <c r="AA130" s="218"/>
      <c r="AB130" s="218"/>
      <c r="AC130" s="218"/>
      <c r="AD130" s="218"/>
      <c r="AE130" s="218"/>
      <c r="AF130" s="218"/>
      <c r="AG130" s="218"/>
      <c r="AH130" s="218"/>
      <c r="AI130" s="218"/>
      <c r="AJ130" s="218"/>
      <c r="AK130" s="218"/>
      <c r="AL130" s="171">
        <f t="shared" si="46"/>
        <v>0</v>
      </c>
      <c r="AM130" s="218"/>
      <c r="AN130" s="218"/>
      <c r="AO130" s="218"/>
      <c r="AP130" s="218"/>
      <c r="AQ130" s="218"/>
      <c r="AR130" s="218"/>
      <c r="AS130" s="218"/>
      <c r="AT130" s="218"/>
      <c r="AU130" s="218"/>
      <c r="AV130" s="218"/>
      <c r="AW130" s="218"/>
      <c r="AX130" s="218"/>
      <c r="AY130" s="218"/>
      <c r="AZ130" s="218"/>
      <c r="BA130" s="218"/>
      <c r="BB130" s="218"/>
      <c r="BC130" s="218"/>
      <c r="BD130" s="218"/>
      <c r="BE130" s="218"/>
      <c r="BF130" s="174">
        <f t="shared" si="39"/>
        <v>0.30000000000000004</v>
      </c>
      <c r="BG130" s="352"/>
      <c r="BH130" s="186">
        <f>BG130/E130</f>
        <v>0</v>
      </c>
      <c r="BI130" s="351"/>
      <c r="BJ130" s="352"/>
      <c r="BK130" s="351"/>
      <c r="BL130" s="352">
        <v>0.3</v>
      </c>
      <c r="BM130" s="352"/>
      <c r="BN130" s="204" t="s">
        <v>281</v>
      </c>
      <c r="BO130" s="262"/>
      <c r="BP130" s="220" t="s">
        <v>319</v>
      </c>
      <c r="BQ130" s="262"/>
      <c r="BR130" s="215">
        <v>2020</v>
      </c>
      <c r="BS130" s="180" t="s">
        <v>214</v>
      </c>
      <c r="BT130" s="264"/>
      <c r="BU130" s="192">
        <f>SUM(G131:X131,Z131:AK131,AM131:BE131)</f>
        <v>3.1</v>
      </c>
      <c r="CJ130" s="56">
        <f t="shared" si="44"/>
        <v>0.30000000000000004</v>
      </c>
      <c r="CK130" s="56">
        <f t="shared" si="45"/>
        <v>0</v>
      </c>
    </row>
    <row r="131" spans="1:89" s="48" customFormat="1" ht="144" customHeight="1" x14ac:dyDescent="0.3">
      <c r="A131" s="246">
        <v>83</v>
      </c>
      <c r="B131" s="289" t="s">
        <v>329</v>
      </c>
      <c r="C131" s="213" t="s">
        <v>82</v>
      </c>
      <c r="D131" s="293">
        <v>3.1</v>
      </c>
      <c r="E131" s="295">
        <f t="shared" si="70"/>
        <v>3.1</v>
      </c>
      <c r="F131" s="174">
        <f t="shared" si="49"/>
        <v>0</v>
      </c>
      <c r="G131" s="287"/>
      <c r="H131" s="287"/>
      <c r="I131" s="287"/>
      <c r="J131" s="287"/>
      <c r="K131" s="287"/>
      <c r="L131" s="287"/>
      <c r="M131" s="435">
        <v>3.1</v>
      </c>
      <c r="N131" s="205"/>
      <c r="O131" s="205"/>
      <c r="P131" s="205"/>
      <c r="Q131" s="205"/>
      <c r="R131" s="205"/>
      <c r="S131" s="205"/>
      <c r="T131" s="205"/>
      <c r="U131" s="205"/>
      <c r="V131" s="205"/>
      <c r="W131" s="205"/>
      <c r="X131" s="205"/>
      <c r="Y131" s="203">
        <f t="shared" si="50"/>
        <v>0</v>
      </c>
      <c r="Z131" s="205"/>
      <c r="AA131" s="205"/>
      <c r="AB131" s="205"/>
      <c r="AC131" s="205"/>
      <c r="AD131" s="205"/>
      <c r="AE131" s="205"/>
      <c r="AF131" s="205"/>
      <c r="AG131" s="205"/>
      <c r="AH131" s="205"/>
      <c r="AI131" s="205"/>
      <c r="AJ131" s="205"/>
      <c r="AK131" s="205"/>
      <c r="AL131" s="171">
        <f t="shared" si="46"/>
        <v>0</v>
      </c>
      <c r="AM131" s="205"/>
      <c r="AN131" s="205"/>
      <c r="AO131" s="205"/>
      <c r="AP131" s="205"/>
      <c r="AQ131" s="205"/>
      <c r="AR131" s="205"/>
      <c r="AS131" s="205"/>
      <c r="AT131" s="205"/>
      <c r="AU131" s="205"/>
      <c r="AV131" s="205"/>
      <c r="AW131" s="205"/>
      <c r="AX131" s="205"/>
      <c r="AY131" s="205"/>
      <c r="AZ131" s="205"/>
      <c r="BA131" s="205"/>
      <c r="BB131" s="205"/>
      <c r="BC131" s="205"/>
      <c r="BD131" s="205"/>
      <c r="BE131" s="205"/>
      <c r="BF131" s="174">
        <f t="shared" si="39"/>
        <v>3.1</v>
      </c>
      <c r="BG131" s="293">
        <v>1.6</v>
      </c>
      <c r="BH131" s="186">
        <f>BG131/E131</f>
        <v>0.5161290322580645</v>
      </c>
      <c r="BI131" s="365"/>
      <c r="BJ131" s="293"/>
      <c r="BK131" s="365"/>
      <c r="BL131" s="174">
        <v>3.1</v>
      </c>
      <c r="BM131" s="293"/>
      <c r="BN131" s="369" t="s">
        <v>330</v>
      </c>
      <c r="BO131" s="228"/>
      <c r="BP131" s="220" t="s">
        <v>331</v>
      </c>
      <c r="BQ131" s="293"/>
      <c r="BR131" s="215">
        <v>2020</v>
      </c>
      <c r="BS131" s="180" t="s">
        <v>615</v>
      </c>
      <c r="BT131" s="170"/>
      <c r="BU131" s="192">
        <f>SUM(G132:X132,Z132:AK132,AM132:BE132)</f>
        <v>1.1000000000000001</v>
      </c>
      <c r="CJ131" s="56">
        <f t="shared" si="44"/>
        <v>3.1</v>
      </c>
      <c r="CK131" s="56">
        <f t="shared" si="45"/>
        <v>0</v>
      </c>
    </row>
    <row r="132" spans="1:89" s="50" customFormat="1" ht="69" customHeight="1" x14ac:dyDescent="0.3">
      <c r="A132" s="246">
        <v>84</v>
      </c>
      <c r="B132" s="202" t="s">
        <v>332</v>
      </c>
      <c r="C132" s="174" t="s">
        <v>333</v>
      </c>
      <c r="D132" s="420">
        <v>1.1000000000000001</v>
      </c>
      <c r="E132" s="172">
        <f t="shared" si="70"/>
        <v>1.1000000000000001</v>
      </c>
      <c r="F132" s="174">
        <f t="shared" si="49"/>
        <v>0</v>
      </c>
      <c r="G132" s="174"/>
      <c r="H132" s="174"/>
      <c r="I132" s="247">
        <v>0.6</v>
      </c>
      <c r="J132" s="247">
        <v>0.5</v>
      </c>
      <c r="K132" s="247"/>
      <c r="L132" s="247"/>
      <c r="M132" s="174"/>
      <c r="N132" s="174"/>
      <c r="O132" s="174"/>
      <c r="P132" s="174"/>
      <c r="Q132" s="174"/>
      <c r="R132" s="174"/>
      <c r="S132" s="174"/>
      <c r="T132" s="174"/>
      <c r="U132" s="174"/>
      <c r="V132" s="174"/>
      <c r="W132" s="174"/>
      <c r="X132" s="174"/>
      <c r="Y132" s="203">
        <f t="shared" si="50"/>
        <v>0</v>
      </c>
      <c r="Z132" s="174"/>
      <c r="AA132" s="174"/>
      <c r="AB132" s="174"/>
      <c r="AC132" s="174"/>
      <c r="AD132" s="174"/>
      <c r="AE132" s="174"/>
      <c r="AF132" s="174"/>
      <c r="AG132" s="174"/>
      <c r="AH132" s="174"/>
      <c r="AI132" s="174"/>
      <c r="AJ132" s="174"/>
      <c r="AK132" s="174"/>
      <c r="AL132" s="171">
        <f t="shared" si="46"/>
        <v>0</v>
      </c>
      <c r="AM132" s="174"/>
      <c r="AN132" s="174"/>
      <c r="AO132" s="174"/>
      <c r="AP132" s="174"/>
      <c r="AQ132" s="174"/>
      <c r="AR132" s="174"/>
      <c r="AS132" s="174"/>
      <c r="AT132" s="174"/>
      <c r="AU132" s="174"/>
      <c r="AV132" s="174"/>
      <c r="AW132" s="174"/>
      <c r="AX132" s="174"/>
      <c r="AY132" s="174"/>
      <c r="AZ132" s="174"/>
      <c r="BA132" s="174"/>
      <c r="BB132" s="174"/>
      <c r="BC132" s="174"/>
      <c r="BD132" s="174"/>
      <c r="BE132" s="174"/>
      <c r="BF132" s="174">
        <f t="shared" ref="BF132" si="71">E132-F132</f>
        <v>1.1000000000000001</v>
      </c>
      <c r="BG132" s="174">
        <v>2.4</v>
      </c>
      <c r="BH132" s="186">
        <f>BG132/E132</f>
        <v>2.1818181818181817</v>
      </c>
      <c r="BI132" s="178"/>
      <c r="BJ132" s="174"/>
      <c r="BK132" s="178"/>
      <c r="BL132" s="174">
        <v>1.1000000000000001</v>
      </c>
      <c r="BM132" s="174"/>
      <c r="BN132" s="198" t="s">
        <v>318</v>
      </c>
      <c r="BO132" s="297" t="s">
        <v>132</v>
      </c>
      <c r="BP132" s="297" t="s">
        <v>334</v>
      </c>
      <c r="BQ132" s="297"/>
      <c r="BR132" s="189" t="s">
        <v>335</v>
      </c>
      <c r="BS132" s="180" t="s">
        <v>616</v>
      </c>
      <c r="BT132" s="264"/>
      <c r="BU132" s="192" t="e">
        <f>SUM(#REF!,#REF!,#REF!)</f>
        <v>#REF!</v>
      </c>
      <c r="CJ132" s="56">
        <f t="shared" si="44"/>
        <v>1.1000000000000001</v>
      </c>
      <c r="CK132" s="56">
        <f t="shared" si="45"/>
        <v>0</v>
      </c>
    </row>
    <row r="133" spans="1:89" s="25" customFormat="1" ht="144" customHeight="1" x14ac:dyDescent="0.3">
      <c r="A133" s="255" t="s">
        <v>336</v>
      </c>
      <c r="B133" s="245" t="s">
        <v>337</v>
      </c>
      <c r="C133" s="245"/>
      <c r="D133" s="291"/>
      <c r="E133" s="172">
        <f t="shared" ref="E133:BF133" si="72">SUM(E134,E136,E139,E147)</f>
        <v>56.873040000000003</v>
      </c>
      <c r="F133" s="172">
        <f t="shared" si="72"/>
        <v>2.2000000000000002</v>
      </c>
      <c r="G133" s="172">
        <f t="shared" si="72"/>
        <v>1.7</v>
      </c>
      <c r="H133" s="172">
        <f t="shared" si="72"/>
        <v>0.5</v>
      </c>
      <c r="I133" s="172">
        <f t="shared" si="72"/>
        <v>2.1</v>
      </c>
      <c r="J133" s="172">
        <f t="shared" si="72"/>
        <v>4</v>
      </c>
      <c r="K133" s="172">
        <f t="shared" si="72"/>
        <v>0</v>
      </c>
      <c r="L133" s="172">
        <f t="shared" si="72"/>
        <v>0</v>
      </c>
      <c r="M133" s="172">
        <f t="shared" si="72"/>
        <v>48.103040000000007</v>
      </c>
      <c r="N133" s="172">
        <f t="shared" si="72"/>
        <v>0</v>
      </c>
      <c r="O133" s="172">
        <f t="shared" si="72"/>
        <v>0</v>
      </c>
      <c r="P133" s="172">
        <f t="shared" si="72"/>
        <v>0</v>
      </c>
      <c r="Q133" s="172">
        <f t="shared" si="72"/>
        <v>0</v>
      </c>
      <c r="R133" s="172">
        <f t="shared" si="72"/>
        <v>0</v>
      </c>
      <c r="S133" s="172">
        <f t="shared" si="72"/>
        <v>0</v>
      </c>
      <c r="T133" s="172">
        <f t="shared" si="72"/>
        <v>0</v>
      </c>
      <c r="U133" s="172">
        <f t="shared" si="72"/>
        <v>0</v>
      </c>
      <c r="V133" s="172">
        <f t="shared" si="72"/>
        <v>0</v>
      </c>
      <c r="W133" s="172">
        <f t="shared" si="72"/>
        <v>0.25</v>
      </c>
      <c r="X133" s="172">
        <f t="shared" si="72"/>
        <v>0</v>
      </c>
      <c r="Y133" s="172">
        <f t="shared" si="72"/>
        <v>0.22</v>
      </c>
      <c r="Z133" s="172">
        <f t="shared" si="72"/>
        <v>0.1</v>
      </c>
      <c r="AA133" s="172">
        <f t="shared" si="72"/>
        <v>0.12</v>
      </c>
      <c r="AB133" s="172">
        <f t="shared" si="72"/>
        <v>0</v>
      </c>
      <c r="AC133" s="172">
        <f t="shared" si="72"/>
        <v>0</v>
      </c>
      <c r="AD133" s="172">
        <f t="shared" si="72"/>
        <v>0</v>
      </c>
      <c r="AE133" s="172">
        <f t="shared" si="72"/>
        <v>0</v>
      </c>
      <c r="AF133" s="172">
        <f t="shared" si="72"/>
        <v>0</v>
      </c>
      <c r="AG133" s="172">
        <f t="shared" si="72"/>
        <v>0</v>
      </c>
      <c r="AH133" s="172">
        <f t="shared" si="72"/>
        <v>0</v>
      </c>
      <c r="AI133" s="172">
        <f t="shared" si="72"/>
        <v>0</v>
      </c>
      <c r="AJ133" s="172">
        <f t="shared" si="72"/>
        <v>0</v>
      </c>
      <c r="AK133" s="172">
        <f t="shared" si="72"/>
        <v>0</v>
      </c>
      <c r="AL133" s="172">
        <f t="shared" si="72"/>
        <v>0</v>
      </c>
      <c r="AM133" s="172">
        <f t="shared" si="72"/>
        <v>0</v>
      </c>
      <c r="AN133" s="172">
        <f t="shared" si="72"/>
        <v>0</v>
      </c>
      <c r="AO133" s="172">
        <f t="shared" si="72"/>
        <v>0</v>
      </c>
      <c r="AP133" s="172">
        <f t="shared" si="72"/>
        <v>0</v>
      </c>
      <c r="AQ133" s="172">
        <f t="shared" si="72"/>
        <v>0</v>
      </c>
      <c r="AR133" s="172">
        <f t="shared" si="72"/>
        <v>0</v>
      </c>
      <c r="AS133" s="172">
        <f t="shared" si="72"/>
        <v>0</v>
      </c>
      <c r="AT133" s="172">
        <f t="shared" si="72"/>
        <v>0</v>
      </c>
      <c r="AU133" s="172">
        <f t="shared" si="72"/>
        <v>0</v>
      </c>
      <c r="AV133" s="172">
        <f t="shared" si="72"/>
        <v>0</v>
      </c>
      <c r="AW133" s="172">
        <f t="shared" si="72"/>
        <v>0</v>
      </c>
      <c r="AX133" s="172">
        <f t="shared" si="72"/>
        <v>0</v>
      </c>
      <c r="AY133" s="172">
        <f t="shared" si="72"/>
        <v>0</v>
      </c>
      <c r="AZ133" s="172">
        <f t="shared" si="72"/>
        <v>0</v>
      </c>
      <c r="BA133" s="172">
        <f t="shared" si="72"/>
        <v>0</v>
      </c>
      <c r="BB133" s="172">
        <f t="shared" si="72"/>
        <v>0</v>
      </c>
      <c r="BC133" s="172">
        <f t="shared" si="72"/>
        <v>0</v>
      </c>
      <c r="BD133" s="172">
        <f t="shared" si="72"/>
        <v>0</v>
      </c>
      <c r="BE133" s="172">
        <f t="shared" si="72"/>
        <v>0</v>
      </c>
      <c r="BF133" s="172">
        <f t="shared" si="72"/>
        <v>54.673040000000007</v>
      </c>
      <c r="BG133" s="172" t="e">
        <f>SUM(#REF!,BG134,BG136,BG139,BG147)</f>
        <v>#REF!</v>
      </c>
      <c r="BH133" s="172" t="e">
        <f>SUM(#REF!,BH134,BH136,BH139,BH147)</f>
        <v>#REF!</v>
      </c>
      <c r="BI133" s="172" t="e">
        <f>SUM(#REF!,BI134,BI136,BI139,BI147)</f>
        <v>#REF!</v>
      </c>
      <c r="BJ133" s="172" t="e">
        <f>SUM(#REF!,BJ134,BJ136,BJ139,BJ147)</f>
        <v>#REF!</v>
      </c>
      <c r="BK133" s="172" t="e">
        <f>SUM(#REF!,BK134,BK136,BK139,BK147)</f>
        <v>#REF!</v>
      </c>
      <c r="BL133" s="172" t="e">
        <f>SUM(#REF!,BL134,BL136,BL139,BL147)</f>
        <v>#REF!</v>
      </c>
      <c r="BM133" s="172" t="e">
        <f>SUM(#REF!,BM134,BM136,BM139,BM147)</f>
        <v>#REF!</v>
      </c>
      <c r="BN133" s="360"/>
      <c r="BO133" s="370"/>
      <c r="BP133" s="371"/>
      <c r="BQ133" s="371"/>
      <c r="BR133" s="189"/>
      <c r="BS133" s="190"/>
      <c r="BT133" s="229"/>
      <c r="BU133" s="192"/>
      <c r="CJ133" s="56">
        <f t="shared" si="44"/>
        <v>56.873040000000003</v>
      </c>
      <c r="CK133" s="56">
        <f t="shared" si="45"/>
        <v>0</v>
      </c>
    </row>
    <row r="134" spans="1:89" ht="20.25" x14ac:dyDescent="0.3">
      <c r="A134" s="246"/>
      <c r="B134" s="245" t="s">
        <v>338</v>
      </c>
      <c r="C134" s="245"/>
      <c r="D134" s="419"/>
      <c r="E134" s="172">
        <f>SUM(E135:E135)</f>
        <v>6.5</v>
      </c>
      <c r="F134" s="185">
        <f t="shared" si="49"/>
        <v>0.5</v>
      </c>
      <c r="G134" s="172">
        <f t="shared" ref="G134:X134" si="73">SUM(G135:G135)</f>
        <v>0</v>
      </c>
      <c r="H134" s="172">
        <f t="shared" si="73"/>
        <v>0.5</v>
      </c>
      <c r="I134" s="172">
        <f t="shared" si="73"/>
        <v>2</v>
      </c>
      <c r="J134" s="172">
        <f t="shared" si="73"/>
        <v>4</v>
      </c>
      <c r="K134" s="172">
        <f t="shared" si="73"/>
        <v>0</v>
      </c>
      <c r="L134" s="172">
        <f t="shared" si="73"/>
        <v>0</v>
      </c>
      <c r="M134" s="172">
        <f t="shared" si="73"/>
        <v>0</v>
      </c>
      <c r="N134" s="172">
        <f t="shared" si="73"/>
        <v>0</v>
      </c>
      <c r="O134" s="172">
        <f t="shared" si="73"/>
        <v>0</v>
      </c>
      <c r="P134" s="172">
        <f t="shared" si="73"/>
        <v>0</v>
      </c>
      <c r="Q134" s="172">
        <f t="shared" si="73"/>
        <v>0</v>
      </c>
      <c r="R134" s="172">
        <f t="shared" si="73"/>
        <v>0</v>
      </c>
      <c r="S134" s="172">
        <f t="shared" si="73"/>
        <v>0</v>
      </c>
      <c r="T134" s="172">
        <f t="shared" si="73"/>
        <v>0</v>
      </c>
      <c r="U134" s="172">
        <f t="shared" si="73"/>
        <v>0</v>
      </c>
      <c r="V134" s="172">
        <f t="shared" si="73"/>
        <v>0</v>
      </c>
      <c r="W134" s="172">
        <f t="shared" si="73"/>
        <v>0</v>
      </c>
      <c r="X134" s="172">
        <f t="shared" si="73"/>
        <v>0</v>
      </c>
      <c r="Y134" s="203">
        <f t="shared" si="50"/>
        <v>0</v>
      </c>
      <c r="Z134" s="172">
        <f t="shared" ref="Z134:AK134" si="74">SUM(Z135:Z135)</f>
        <v>0</v>
      </c>
      <c r="AA134" s="172">
        <f t="shared" si="74"/>
        <v>0</v>
      </c>
      <c r="AB134" s="172">
        <f t="shared" si="74"/>
        <v>0</v>
      </c>
      <c r="AC134" s="172">
        <f t="shared" si="74"/>
        <v>0</v>
      </c>
      <c r="AD134" s="172">
        <f t="shared" si="74"/>
        <v>0</v>
      </c>
      <c r="AE134" s="172">
        <f t="shared" si="74"/>
        <v>0</v>
      </c>
      <c r="AF134" s="172">
        <f t="shared" si="74"/>
        <v>0</v>
      </c>
      <c r="AG134" s="172">
        <f t="shared" si="74"/>
        <v>0</v>
      </c>
      <c r="AH134" s="172">
        <f t="shared" si="74"/>
        <v>0</v>
      </c>
      <c r="AI134" s="172">
        <f t="shared" si="74"/>
        <v>0</v>
      </c>
      <c r="AJ134" s="172">
        <f t="shared" si="74"/>
        <v>0</v>
      </c>
      <c r="AK134" s="172">
        <f t="shared" si="74"/>
        <v>0</v>
      </c>
      <c r="AL134" s="171">
        <f t="shared" si="46"/>
        <v>0</v>
      </c>
      <c r="AM134" s="172">
        <f t="shared" ref="AM134:BF134" si="75">SUM(AM135:AM135)</f>
        <v>0</v>
      </c>
      <c r="AN134" s="172">
        <f t="shared" si="75"/>
        <v>0</v>
      </c>
      <c r="AO134" s="172">
        <f t="shared" si="75"/>
        <v>0</v>
      </c>
      <c r="AP134" s="172">
        <f t="shared" si="75"/>
        <v>0</v>
      </c>
      <c r="AQ134" s="172">
        <f t="shared" si="75"/>
        <v>0</v>
      </c>
      <c r="AR134" s="172">
        <f t="shared" si="75"/>
        <v>0</v>
      </c>
      <c r="AS134" s="172">
        <f t="shared" si="75"/>
        <v>0</v>
      </c>
      <c r="AT134" s="172">
        <f t="shared" si="75"/>
        <v>0</v>
      </c>
      <c r="AU134" s="172">
        <f t="shared" si="75"/>
        <v>0</v>
      </c>
      <c r="AV134" s="172">
        <f t="shared" si="75"/>
        <v>0</v>
      </c>
      <c r="AW134" s="172">
        <f t="shared" si="75"/>
        <v>0</v>
      </c>
      <c r="AX134" s="172">
        <f t="shared" si="75"/>
        <v>0</v>
      </c>
      <c r="AY134" s="172">
        <f t="shared" si="75"/>
        <v>0</v>
      </c>
      <c r="AZ134" s="172">
        <f t="shared" si="75"/>
        <v>0</v>
      </c>
      <c r="BA134" s="172">
        <f t="shared" si="75"/>
        <v>0</v>
      </c>
      <c r="BB134" s="172">
        <f t="shared" si="75"/>
        <v>0</v>
      </c>
      <c r="BC134" s="172">
        <f t="shared" si="75"/>
        <v>0</v>
      </c>
      <c r="BD134" s="172">
        <f t="shared" si="75"/>
        <v>0</v>
      </c>
      <c r="BE134" s="172">
        <f t="shared" si="75"/>
        <v>0</v>
      </c>
      <c r="BF134" s="172">
        <f t="shared" si="75"/>
        <v>6</v>
      </c>
      <c r="BG134" s="172" t="e">
        <f>#REF!</f>
        <v>#REF!</v>
      </c>
      <c r="BH134" s="186" t="e">
        <f>BG134/E134</f>
        <v>#REF!</v>
      </c>
      <c r="BI134" s="226"/>
      <c r="BJ134" s="172"/>
      <c r="BK134" s="226"/>
      <c r="BL134" s="172" t="e">
        <f>#REF!</f>
        <v>#REF!</v>
      </c>
      <c r="BM134" s="172" t="e">
        <f>#REF!</f>
        <v>#REF!</v>
      </c>
      <c r="BN134" s="368"/>
      <c r="BO134" s="262"/>
      <c r="BP134" s="180"/>
      <c r="BQ134" s="262"/>
      <c r="BR134" s="215"/>
      <c r="BS134" s="180"/>
      <c r="BT134" s="170">
        <v>2019</v>
      </c>
      <c r="BU134" s="192" t="e">
        <f>SUM(#REF!,#REF!,#REF!)</f>
        <v>#REF!</v>
      </c>
      <c r="CJ134" s="56">
        <f t="shared" si="44"/>
        <v>6.5</v>
      </c>
      <c r="CK134" s="56">
        <f t="shared" si="45"/>
        <v>0</v>
      </c>
    </row>
    <row r="135" spans="1:89" s="88" customFormat="1" ht="144" customHeight="1" x14ac:dyDescent="0.3">
      <c r="A135" s="246">
        <v>1</v>
      </c>
      <c r="B135" s="298" t="s">
        <v>339</v>
      </c>
      <c r="C135" s="174" t="s">
        <v>74</v>
      </c>
      <c r="D135" s="419"/>
      <c r="E135" s="172">
        <f>SUM(G135:X135,Z135:AK135,AM135:BE135)</f>
        <v>6.5</v>
      </c>
      <c r="F135" s="423">
        <f t="shared" si="49"/>
        <v>0.5</v>
      </c>
      <c r="G135" s="174"/>
      <c r="H135" s="174">
        <v>0.5</v>
      </c>
      <c r="I135" s="174">
        <v>2</v>
      </c>
      <c r="J135" s="174">
        <v>4</v>
      </c>
      <c r="K135" s="174"/>
      <c r="L135" s="174"/>
      <c r="M135" s="174"/>
      <c r="N135" s="174"/>
      <c r="O135" s="174"/>
      <c r="P135" s="174"/>
      <c r="Q135" s="174"/>
      <c r="R135" s="174"/>
      <c r="S135" s="174"/>
      <c r="T135" s="174"/>
      <c r="U135" s="174"/>
      <c r="V135" s="174"/>
      <c r="W135" s="174"/>
      <c r="X135" s="174"/>
      <c r="Y135" s="203">
        <f t="shared" si="50"/>
        <v>0</v>
      </c>
      <c r="Z135" s="174"/>
      <c r="AA135" s="174"/>
      <c r="AB135" s="174"/>
      <c r="AC135" s="174"/>
      <c r="AD135" s="174"/>
      <c r="AE135" s="174"/>
      <c r="AF135" s="174"/>
      <c r="AG135" s="174"/>
      <c r="AH135" s="174"/>
      <c r="AI135" s="174"/>
      <c r="AJ135" s="174"/>
      <c r="AK135" s="174"/>
      <c r="AL135" s="171">
        <f t="shared" si="46"/>
        <v>0</v>
      </c>
      <c r="AM135" s="174"/>
      <c r="AN135" s="174"/>
      <c r="AO135" s="174"/>
      <c r="AP135" s="174"/>
      <c r="AQ135" s="174"/>
      <c r="AR135" s="174"/>
      <c r="AS135" s="174"/>
      <c r="AT135" s="174"/>
      <c r="AU135" s="174"/>
      <c r="AV135" s="174"/>
      <c r="AW135" s="174"/>
      <c r="AX135" s="174"/>
      <c r="AY135" s="174"/>
      <c r="AZ135" s="174"/>
      <c r="BA135" s="174"/>
      <c r="BB135" s="174"/>
      <c r="BC135" s="174"/>
      <c r="BD135" s="174"/>
      <c r="BE135" s="174"/>
      <c r="BF135" s="174">
        <f>E135-F135</f>
        <v>6</v>
      </c>
      <c r="BG135" s="174"/>
      <c r="BH135" s="186"/>
      <c r="BI135" s="178"/>
      <c r="BJ135" s="174"/>
      <c r="BK135" s="178"/>
      <c r="BL135" s="174"/>
      <c r="BM135" s="174"/>
      <c r="BN135" s="198" t="s">
        <v>166</v>
      </c>
      <c r="BO135" s="297"/>
      <c r="BP135" s="174" t="s">
        <v>340</v>
      </c>
      <c r="BQ135" s="174"/>
      <c r="BR135" s="189">
        <v>2021</v>
      </c>
      <c r="BS135" s="180"/>
      <c r="BT135" s="372"/>
      <c r="BU135" s="192"/>
      <c r="CJ135" s="56">
        <f t="shared" si="44"/>
        <v>6.5</v>
      </c>
      <c r="CK135" s="56">
        <f t="shared" si="45"/>
        <v>0</v>
      </c>
    </row>
    <row r="136" spans="1:89" s="25" customFormat="1" ht="37.5" customHeight="1" x14ac:dyDescent="0.3">
      <c r="A136" s="255"/>
      <c r="B136" s="350" t="s">
        <v>341</v>
      </c>
      <c r="C136" s="185"/>
      <c r="D136" s="420"/>
      <c r="E136" s="172">
        <f>SUM(E137:E138)</f>
        <v>2.27</v>
      </c>
      <c r="F136" s="172">
        <f t="shared" ref="F136:BF136" si="76">SUM(F137:F138)</f>
        <v>1.7</v>
      </c>
      <c r="G136" s="172">
        <f t="shared" si="76"/>
        <v>1.7</v>
      </c>
      <c r="H136" s="172">
        <f t="shared" si="76"/>
        <v>0</v>
      </c>
      <c r="I136" s="172">
        <f t="shared" si="76"/>
        <v>0.1</v>
      </c>
      <c r="J136" s="172">
        <f t="shared" si="76"/>
        <v>0</v>
      </c>
      <c r="K136" s="172">
        <f t="shared" si="76"/>
        <v>0</v>
      </c>
      <c r="L136" s="172">
        <f t="shared" si="76"/>
        <v>0</v>
      </c>
      <c r="M136" s="172">
        <f t="shared" si="76"/>
        <v>0</v>
      </c>
      <c r="N136" s="172">
        <f t="shared" si="76"/>
        <v>0</v>
      </c>
      <c r="O136" s="172">
        <f t="shared" si="76"/>
        <v>0</v>
      </c>
      <c r="P136" s="172">
        <f t="shared" si="76"/>
        <v>0</v>
      </c>
      <c r="Q136" s="172">
        <f t="shared" si="76"/>
        <v>0</v>
      </c>
      <c r="R136" s="172">
        <f t="shared" si="76"/>
        <v>0</v>
      </c>
      <c r="S136" s="172">
        <f t="shared" si="76"/>
        <v>0</v>
      </c>
      <c r="T136" s="172">
        <f t="shared" si="76"/>
        <v>0</v>
      </c>
      <c r="U136" s="172">
        <f t="shared" si="76"/>
        <v>0</v>
      </c>
      <c r="V136" s="172">
        <f t="shared" si="76"/>
        <v>0</v>
      </c>
      <c r="W136" s="172">
        <f t="shared" si="76"/>
        <v>0.25</v>
      </c>
      <c r="X136" s="172">
        <f t="shared" si="76"/>
        <v>0</v>
      </c>
      <c r="Y136" s="172">
        <f t="shared" si="76"/>
        <v>0.22</v>
      </c>
      <c r="Z136" s="172">
        <f t="shared" si="76"/>
        <v>0.1</v>
      </c>
      <c r="AA136" s="172">
        <f t="shared" si="76"/>
        <v>0.12</v>
      </c>
      <c r="AB136" s="172">
        <f t="shared" si="76"/>
        <v>0</v>
      </c>
      <c r="AC136" s="172">
        <f t="shared" si="76"/>
        <v>0</v>
      </c>
      <c r="AD136" s="172">
        <f t="shared" si="76"/>
        <v>0</v>
      </c>
      <c r="AE136" s="172">
        <f t="shared" si="76"/>
        <v>0</v>
      </c>
      <c r="AF136" s="172">
        <f t="shared" si="76"/>
        <v>0</v>
      </c>
      <c r="AG136" s="172">
        <f t="shared" si="76"/>
        <v>0</v>
      </c>
      <c r="AH136" s="172">
        <f t="shared" si="76"/>
        <v>0</v>
      </c>
      <c r="AI136" s="172">
        <f t="shared" si="76"/>
        <v>0</v>
      </c>
      <c r="AJ136" s="172">
        <f t="shared" si="76"/>
        <v>0</v>
      </c>
      <c r="AK136" s="172">
        <f t="shared" si="76"/>
        <v>0</v>
      </c>
      <c r="AL136" s="172">
        <f t="shared" si="76"/>
        <v>0</v>
      </c>
      <c r="AM136" s="172">
        <f t="shared" si="76"/>
        <v>0</v>
      </c>
      <c r="AN136" s="172">
        <f t="shared" si="76"/>
        <v>0</v>
      </c>
      <c r="AO136" s="172">
        <f t="shared" si="76"/>
        <v>0</v>
      </c>
      <c r="AP136" s="172">
        <f t="shared" si="76"/>
        <v>0</v>
      </c>
      <c r="AQ136" s="172">
        <f t="shared" si="76"/>
        <v>0</v>
      </c>
      <c r="AR136" s="172">
        <f t="shared" si="76"/>
        <v>0</v>
      </c>
      <c r="AS136" s="172">
        <f t="shared" si="76"/>
        <v>0</v>
      </c>
      <c r="AT136" s="172">
        <f t="shared" si="76"/>
        <v>0</v>
      </c>
      <c r="AU136" s="172">
        <f t="shared" si="76"/>
        <v>0</v>
      </c>
      <c r="AV136" s="172">
        <f t="shared" si="76"/>
        <v>0</v>
      </c>
      <c r="AW136" s="172">
        <f t="shared" si="76"/>
        <v>0</v>
      </c>
      <c r="AX136" s="172">
        <f t="shared" si="76"/>
        <v>0</v>
      </c>
      <c r="AY136" s="172">
        <f t="shared" si="76"/>
        <v>0</v>
      </c>
      <c r="AZ136" s="172">
        <f t="shared" si="76"/>
        <v>0</v>
      </c>
      <c r="BA136" s="172">
        <f t="shared" si="76"/>
        <v>0</v>
      </c>
      <c r="BB136" s="172">
        <f t="shared" si="76"/>
        <v>0</v>
      </c>
      <c r="BC136" s="172">
        <f t="shared" si="76"/>
        <v>0</v>
      </c>
      <c r="BD136" s="172">
        <f t="shared" si="76"/>
        <v>0</v>
      </c>
      <c r="BE136" s="172">
        <f t="shared" si="76"/>
        <v>0</v>
      </c>
      <c r="BF136" s="172">
        <f t="shared" si="76"/>
        <v>0.57000000000000006</v>
      </c>
      <c r="BG136" s="172">
        <f>SUM(BG137:BG137)</f>
        <v>0</v>
      </c>
      <c r="BH136" s="186">
        <f>BG136/E136</f>
        <v>0</v>
      </c>
      <c r="BI136" s="187"/>
      <c r="BJ136" s="185"/>
      <c r="BK136" s="187"/>
      <c r="BL136" s="172">
        <f>SUM(BL137:BL137)</f>
        <v>2.02</v>
      </c>
      <c r="BM136" s="172">
        <f>SUM(BM137:BM137)</f>
        <v>0</v>
      </c>
      <c r="BN136" s="188"/>
      <c r="BO136" s="343"/>
      <c r="BP136" s="185"/>
      <c r="BQ136" s="185"/>
      <c r="BR136" s="189"/>
      <c r="BS136" s="190"/>
      <c r="BT136" s="229"/>
      <c r="BU136" s="192"/>
      <c r="CJ136" s="56">
        <f t="shared" si="44"/>
        <v>2.27</v>
      </c>
      <c r="CK136" s="56">
        <f t="shared" si="45"/>
        <v>0</v>
      </c>
    </row>
    <row r="137" spans="1:89" s="89" customFormat="1" ht="115.9" customHeight="1" x14ac:dyDescent="0.3">
      <c r="A137" s="246">
        <v>2</v>
      </c>
      <c r="B137" s="298" t="s">
        <v>342</v>
      </c>
      <c r="C137" s="174" t="s">
        <v>217</v>
      </c>
      <c r="D137" s="419"/>
      <c r="E137" s="172">
        <f>SUM(G137:X137,Z137:AK137,AM137:BE137)</f>
        <v>2.02</v>
      </c>
      <c r="F137" s="174">
        <f t="shared" si="49"/>
        <v>1.7</v>
      </c>
      <c r="G137" s="174">
        <v>1.7</v>
      </c>
      <c r="H137" s="174"/>
      <c r="I137" s="174">
        <v>0.1</v>
      </c>
      <c r="J137" s="174"/>
      <c r="K137" s="174"/>
      <c r="L137" s="174"/>
      <c r="M137" s="174"/>
      <c r="N137" s="174"/>
      <c r="O137" s="174"/>
      <c r="P137" s="174"/>
      <c r="Q137" s="174"/>
      <c r="R137" s="174"/>
      <c r="S137" s="174"/>
      <c r="T137" s="174"/>
      <c r="U137" s="174"/>
      <c r="V137" s="174"/>
      <c r="W137" s="174"/>
      <c r="X137" s="174"/>
      <c r="Y137" s="247">
        <f t="shared" si="50"/>
        <v>0.22</v>
      </c>
      <c r="Z137" s="174">
        <v>0.1</v>
      </c>
      <c r="AA137" s="174">
        <v>0.12</v>
      </c>
      <c r="AB137" s="174"/>
      <c r="AC137" s="174"/>
      <c r="AD137" s="174"/>
      <c r="AE137" s="174"/>
      <c r="AF137" s="174"/>
      <c r="AG137" s="174"/>
      <c r="AH137" s="174"/>
      <c r="AI137" s="174"/>
      <c r="AJ137" s="174"/>
      <c r="AK137" s="174"/>
      <c r="AL137" s="171">
        <f t="shared" si="46"/>
        <v>0</v>
      </c>
      <c r="AM137" s="174"/>
      <c r="AN137" s="174"/>
      <c r="AO137" s="174"/>
      <c r="AP137" s="174"/>
      <c r="AQ137" s="174"/>
      <c r="AR137" s="174"/>
      <c r="AS137" s="174"/>
      <c r="AT137" s="174"/>
      <c r="AU137" s="174"/>
      <c r="AV137" s="174"/>
      <c r="AW137" s="174"/>
      <c r="AX137" s="174"/>
      <c r="AY137" s="174"/>
      <c r="AZ137" s="174"/>
      <c r="BA137" s="174"/>
      <c r="BB137" s="174"/>
      <c r="BC137" s="174"/>
      <c r="BD137" s="174"/>
      <c r="BE137" s="174"/>
      <c r="BF137" s="174">
        <f t="shared" ref="BF137:BF152" si="77">E137-F137</f>
        <v>0.32000000000000006</v>
      </c>
      <c r="BG137" s="174"/>
      <c r="BH137" s="186"/>
      <c r="BI137" s="178"/>
      <c r="BJ137" s="174"/>
      <c r="BK137" s="178"/>
      <c r="BL137" s="174">
        <v>2.02</v>
      </c>
      <c r="BM137" s="174"/>
      <c r="BN137" s="221" t="s">
        <v>343</v>
      </c>
      <c r="BO137" s="297"/>
      <c r="BP137" s="174" t="s">
        <v>344</v>
      </c>
      <c r="BQ137" s="174"/>
      <c r="BR137" s="189">
        <v>2020</v>
      </c>
      <c r="BS137" s="180" t="s">
        <v>214</v>
      </c>
      <c r="BT137" s="373" t="s">
        <v>345</v>
      </c>
      <c r="BU137" s="192"/>
      <c r="CJ137" s="56">
        <f t="shared" si="44"/>
        <v>2.02</v>
      </c>
      <c r="CK137" s="56">
        <f t="shared" si="45"/>
        <v>0</v>
      </c>
    </row>
    <row r="138" spans="1:89" s="88" customFormat="1" ht="119.45" customHeight="1" x14ac:dyDescent="0.3">
      <c r="A138" s="246">
        <v>3</v>
      </c>
      <c r="B138" s="298" t="s">
        <v>346</v>
      </c>
      <c r="C138" s="174" t="s">
        <v>165</v>
      </c>
      <c r="D138" s="419"/>
      <c r="E138" s="172">
        <f>SUM(G138:X138,Z138:AK138,AM138:BE138)</f>
        <v>0.25</v>
      </c>
      <c r="F138" s="174">
        <f t="shared" si="49"/>
        <v>0</v>
      </c>
      <c r="G138" s="174"/>
      <c r="H138" s="174"/>
      <c r="I138" s="174"/>
      <c r="J138" s="174"/>
      <c r="K138" s="174"/>
      <c r="L138" s="174"/>
      <c r="M138" s="174"/>
      <c r="N138" s="174"/>
      <c r="O138" s="174"/>
      <c r="P138" s="174"/>
      <c r="Q138" s="174"/>
      <c r="R138" s="174"/>
      <c r="S138" s="174"/>
      <c r="T138" s="174"/>
      <c r="U138" s="174"/>
      <c r="V138" s="174"/>
      <c r="W138" s="174">
        <v>0.25</v>
      </c>
      <c r="X138" s="174"/>
      <c r="Y138" s="203">
        <f t="shared" si="50"/>
        <v>0</v>
      </c>
      <c r="Z138" s="174"/>
      <c r="AA138" s="174"/>
      <c r="AB138" s="174"/>
      <c r="AC138" s="174"/>
      <c r="AD138" s="174"/>
      <c r="AE138" s="174"/>
      <c r="AF138" s="174"/>
      <c r="AG138" s="174"/>
      <c r="AH138" s="174"/>
      <c r="AI138" s="174"/>
      <c r="AJ138" s="174"/>
      <c r="AK138" s="174"/>
      <c r="AL138" s="171">
        <f t="shared" si="46"/>
        <v>0</v>
      </c>
      <c r="AM138" s="174"/>
      <c r="AN138" s="174"/>
      <c r="AO138" s="174"/>
      <c r="AP138" s="174"/>
      <c r="AQ138" s="174"/>
      <c r="AR138" s="174"/>
      <c r="AS138" s="174"/>
      <c r="AT138" s="174"/>
      <c r="AU138" s="174"/>
      <c r="AV138" s="174"/>
      <c r="AW138" s="174"/>
      <c r="AX138" s="174"/>
      <c r="AY138" s="174"/>
      <c r="AZ138" s="174"/>
      <c r="BA138" s="174"/>
      <c r="BB138" s="174"/>
      <c r="BC138" s="174"/>
      <c r="BD138" s="174"/>
      <c r="BE138" s="174"/>
      <c r="BF138" s="174">
        <f>E138-F138</f>
        <v>0.25</v>
      </c>
      <c r="BG138" s="174"/>
      <c r="BH138" s="186"/>
      <c r="BI138" s="178"/>
      <c r="BJ138" s="174"/>
      <c r="BK138" s="178"/>
      <c r="BL138" s="174"/>
      <c r="BM138" s="174"/>
      <c r="BN138" s="221" t="s">
        <v>347</v>
      </c>
      <c r="BO138" s="297"/>
      <c r="BP138" s="265" t="s">
        <v>348</v>
      </c>
      <c r="BQ138" s="174"/>
      <c r="BR138" s="189">
        <v>2021</v>
      </c>
      <c r="BS138" s="199"/>
      <c r="BT138" s="222"/>
      <c r="BU138" s="192"/>
      <c r="CJ138" s="56">
        <f t="shared" si="44"/>
        <v>0.25</v>
      </c>
      <c r="CK138" s="56">
        <f t="shared" si="45"/>
        <v>0</v>
      </c>
    </row>
    <row r="139" spans="1:89" ht="20.25" x14ac:dyDescent="0.3">
      <c r="A139" s="255"/>
      <c r="B139" s="245" t="s">
        <v>349</v>
      </c>
      <c r="C139" s="185"/>
      <c r="D139" s="420"/>
      <c r="E139" s="172">
        <f>SUM(E140:E146)</f>
        <v>29.809000000000001</v>
      </c>
      <c r="F139" s="172">
        <f t="shared" ref="F139:BE139" si="78">SUM(F140:F146)</f>
        <v>0</v>
      </c>
      <c r="G139" s="172">
        <f t="shared" si="78"/>
        <v>0</v>
      </c>
      <c r="H139" s="172">
        <f t="shared" si="78"/>
        <v>0</v>
      </c>
      <c r="I139" s="172">
        <f t="shared" si="78"/>
        <v>0</v>
      </c>
      <c r="J139" s="172">
        <f t="shared" si="78"/>
        <v>0</v>
      </c>
      <c r="K139" s="172">
        <f t="shared" si="78"/>
        <v>0</v>
      </c>
      <c r="L139" s="172">
        <f t="shared" si="78"/>
        <v>0</v>
      </c>
      <c r="M139" s="172">
        <f t="shared" si="78"/>
        <v>29.809000000000001</v>
      </c>
      <c r="N139" s="172">
        <f t="shared" si="78"/>
        <v>0</v>
      </c>
      <c r="O139" s="172">
        <f t="shared" si="78"/>
        <v>0</v>
      </c>
      <c r="P139" s="172">
        <f t="shared" si="78"/>
        <v>0</v>
      </c>
      <c r="Q139" s="172">
        <f t="shared" si="78"/>
        <v>0</v>
      </c>
      <c r="R139" s="172">
        <f t="shared" si="78"/>
        <v>0</v>
      </c>
      <c r="S139" s="172">
        <f t="shared" si="78"/>
        <v>0</v>
      </c>
      <c r="T139" s="172">
        <f t="shared" si="78"/>
        <v>0</v>
      </c>
      <c r="U139" s="172">
        <f t="shared" si="78"/>
        <v>0</v>
      </c>
      <c r="V139" s="172">
        <f t="shared" si="78"/>
        <v>0</v>
      </c>
      <c r="W139" s="172">
        <f t="shared" si="78"/>
        <v>0</v>
      </c>
      <c r="X139" s="172">
        <f t="shared" si="78"/>
        <v>0</v>
      </c>
      <c r="Y139" s="172">
        <f t="shared" si="78"/>
        <v>0</v>
      </c>
      <c r="Z139" s="172">
        <f t="shared" si="78"/>
        <v>0</v>
      </c>
      <c r="AA139" s="172">
        <f t="shared" si="78"/>
        <v>0</v>
      </c>
      <c r="AB139" s="172">
        <f t="shared" si="78"/>
        <v>0</v>
      </c>
      <c r="AC139" s="172">
        <f t="shared" si="78"/>
        <v>0</v>
      </c>
      <c r="AD139" s="172">
        <f t="shared" si="78"/>
        <v>0</v>
      </c>
      <c r="AE139" s="172">
        <f t="shared" si="78"/>
        <v>0</v>
      </c>
      <c r="AF139" s="172">
        <f t="shared" si="78"/>
        <v>0</v>
      </c>
      <c r="AG139" s="172">
        <f t="shared" si="78"/>
        <v>0</v>
      </c>
      <c r="AH139" s="172">
        <f t="shared" si="78"/>
        <v>0</v>
      </c>
      <c r="AI139" s="172">
        <f t="shared" si="78"/>
        <v>0</v>
      </c>
      <c r="AJ139" s="172">
        <f t="shared" si="78"/>
        <v>0</v>
      </c>
      <c r="AK139" s="172">
        <f t="shared" si="78"/>
        <v>0</v>
      </c>
      <c r="AL139" s="172">
        <f t="shared" si="78"/>
        <v>0</v>
      </c>
      <c r="AM139" s="172">
        <f t="shared" si="78"/>
        <v>0</v>
      </c>
      <c r="AN139" s="172">
        <f t="shared" si="78"/>
        <v>0</v>
      </c>
      <c r="AO139" s="172">
        <f t="shared" si="78"/>
        <v>0</v>
      </c>
      <c r="AP139" s="172">
        <f t="shared" si="78"/>
        <v>0</v>
      </c>
      <c r="AQ139" s="172">
        <f t="shared" si="78"/>
        <v>0</v>
      </c>
      <c r="AR139" s="172">
        <f t="shared" si="78"/>
        <v>0</v>
      </c>
      <c r="AS139" s="172">
        <f t="shared" si="78"/>
        <v>0</v>
      </c>
      <c r="AT139" s="172">
        <f t="shared" si="78"/>
        <v>0</v>
      </c>
      <c r="AU139" s="172">
        <f t="shared" si="78"/>
        <v>0</v>
      </c>
      <c r="AV139" s="172">
        <f t="shared" si="78"/>
        <v>0</v>
      </c>
      <c r="AW139" s="172">
        <f t="shared" si="78"/>
        <v>0</v>
      </c>
      <c r="AX139" s="172">
        <f t="shared" si="78"/>
        <v>0</v>
      </c>
      <c r="AY139" s="172">
        <f t="shared" si="78"/>
        <v>0</v>
      </c>
      <c r="AZ139" s="172">
        <f t="shared" si="78"/>
        <v>0</v>
      </c>
      <c r="BA139" s="172">
        <f t="shared" si="78"/>
        <v>0</v>
      </c>
      <c r="BB139" s="172">
        <f t="shared" si="78"/>
        <v>0</v>
      </c>
      <c r="BC139" s="172">
        <f t="shared" si="78"/>
        <v>0</v>
      </c>
      <c r="BD139" s="172">
        <f t="shared" si="78"/>
        <v>0</v>
      </c>
      <c r="BE139" s="172">
        <f t="shared" si="78"/>
        <v>0</v>
      </c>
      <c r="BF139" s="172">
        <f>SUM(BF140:BF146)</f>
        <v>29.809000000000001</v>
      </c>
      <c r="BG139" s="172">
        <f t="shared" ref="BG139:BM139" si="79">BG140</f>
        <v>0</v>
      </c>
      <c r="BH139" s="172">
        <f t="shared" si="79"/>
        <v>0</v>
      </c>
      <c r="BI139" s="172">
        <f t="shared" si="79"/>
        <v>0</v>
      </c>
      <c r="BJ139" s="172">
        <f t="shared" si="79"/>
        <v>0</v>
      </c>
      <c r="BK139" s="172">
        <f t="shared" si="79"/>
        <v>0</v>
      </c>
      <c r="BL139" s="172">
        <f t="shared" si="79"/>
        <v>0</v>
      </c>
      <c r="BM139" s="172">
        <f t="shared" si="79"/>
        <v>0</v>
      </c>
      <c r="BN139" s="292"/>
      <c r="BO139" s="366"/>
      <c r="BP139" s="190"/>
      <c r="BQ139" s="366"/>
      <c r="BR139" s="215"/>
      <c r="BS139" s="344"/>
      <c r="BT139" s="170"/>
      <c r="BU139" s="192" t="e">
        <f>SUM(#REF!,#REF!,#REF!)</f>
        <v>#REF!</v>
      </c>
      <c r="CJ139" s="56">
        <f t="shared" ref="CJ139:CJ202" si="80">SUM(F139,I139:Y139,AF139:AL139,AV139:BE139)</f>
        <v>29.809000000000001</v>
      </c>
      <c r="CK139" s="56">
        <f t="shared" ref="CK139:CK202" si="81">CJ139-E139</f>
        <v>0</v>
      </c>
    </row>
    <row r="140" spans="1:89" s="90" customFormat="1" ht="224.45" customHeight="1" x14ac:dyDescent="0.3">
      <c r="A140" s="246">
        <v>4</v>
      </c>
      <c r="B140" s="202" t="s">
        <v>350</v>
      </c>
      <c r="C140" s="174" t="s">
        <v>232</v>
      </c>
      <c r="D140" s="419"/>
      <c r="E140" s="172">
        <f t="shared" ref="E140:E146" si="82">SUM(G140:X140,Z140:AK140,AM140:BE140)</f>
        <v>9.4</v>
      </c>
      <c r="F140" s="174">
        <f t="shared" si="49"/>
        <v>0</v>
      </c>
      <c r="G140" s="185"/>
      <c r="H140" s="185"/>
      <c r="I140" s="185"/>
      <c r="J140" s="185"/>
      <c r="K140" s="185"/>
      <c r="L140" s="185"/>
      <c r="M140" s="422">
        <v>9.4</v>
      </c>
      <c r="N140" s="185"/>
      <c r="O140" s="185"/>
      <c r="P140" s="185"/>
      <c r="Q140" s="185"/>
      <c r="R140" s="185"/>
      <c r="S140" s="185"/>
      <c r="T140" s="185"/>
      <c r="U140" s="185"/>
      <c r="V140" s="185"/>
      <c r="W140" s="185"/>
      <c r="X140" s="185"/>
      <c r="Y140" s="203">
        <f t="shared" si="50"/>
        <v>0</v>
      </c>
      <c r="Z140" s="185"/>
      <c r="AA140" s="185"/>
      <c r="AB140" s="185"/>
      <c r="AC140" s="185"/>
      <c r="AD140" s="185"/>
      <c r="AE140" s="185"/>
      <c r="AF140" s="185"/>
      <c r="AG140" s="185"/>
      <c r="AH140" s="185"/>
      <c r="AI140" s="185"/>
      <c r="AJ140" s="185"/>
      <c r="AK140" s="185"/>
      <c r="AL140" s="171">
        <f t="shared" si="46"/>
        <v>0</v>
      </c>
      <c r="AM140" s="185"/>
      <c r="AN140" s="185"/>
      <c r="AO140" s="185"/>
      <c r="AP140" s="185"/>
      <c r="AQ140" s="185"/>
      <c r="AR140" s="185"/>
      <c r="AS140" s="185"/>
      <c r="AT140" s="185"/>
      <c r="AU140" s="185"/>
      <c r="AV140" s="185"/>
      <c r="AW140" s="185"/>
      <c r="AX140" s="185"/>
      <c r="AY140" s="185"/>
      <c r="AZ140" s="185"/>
      <c r="BA140" s="185"/>
      <c r="BB140" s="185"/>
      <c r="BC140" s="185"/>
      <c r="BD140" s="185"/>
      <c r="BE140" s="185"/>
      <c r="BF140" s="174">
        <f t="shared" si="77"/>
        <v>9.4</v>
      </c>
      <c r="BG140" s="172"/>
      <c r="BH140" s="186"/>
      <c r="BI140" s="187"/>
      <c r="BJ140" s="185"/>
      <c r="BK140" s="187"/>
      <c r="BL140" s="172"/>
      <c r="BM140" s="172"/>
      <c r="BN140" s="368" t="s">
        <v>351</v>
      </c>
      <c r="BO140" s="366"/>
      <c r="BP140" s="199" t="s">
        <v>146</v>
      </c>
      <c r="BQ140" s="366"/>
      <c r="BR140" s="215">
        <v>2021</v>
      </c>
      <c r="BS140" s="190"/>
      <c r="BT140" s="264"/>
      <c r="BU140" s="192"/>
      <c r="CJ140" s="56">
        <f t="shared" si="80"/>
        <v>9.4</v>
      </c>
      <c r="CK140" s="56">
        <f t="shared" si="81"/>
        <v>0</v>
      </c>
    </row>
    <row r="141" spans="1:89" s="90" customFormat="1" ht="160.15" customHeight="1" x14ac:dyDescent="0.3">
      <c r="A141" s="246">
        <v>5</v>
      </c>
      <c r="B141" s="202" t="s">
        <v>352</v>
      </c>
      <c r="C141" s="174" t="s">
        <v>353</v>
      </c>
      <c r="D141" s="419"/>
      <c r="E141" s="172">
        <f t="shared" si="82"/>
        <v>2.4700000000000002</v>
      </c>
      <c r="F141" s="174">
        <f t="shared" si="49"/>
        <v>0</v>
      </c>
      <c r="G141" s="185"/>
      <c r="H141" s="185"/>
      <c r="I141" s="185"/>
      <c r="J141" s="185"/>
      <c r="K141" s="185"/>
      <c r="L141" s="185"/>
      <c r="M141" s="422">
        <v>2.4700000000000002</v>
      </c>
      <c r="N141" s="185"/>
      <c r="O141" s="185"/>
      <c r="P141" s="185"/>
      <c r="Q141" s="185"/>
      <c r="R141" s="185"/>
      <c r="S141" s="185"/>
      <c r="T141" s="185"/>
      <c r="U141" s="185"/>
      <c r="V141" s="185"/>
      <c r="W141" s="185"/>
      <c r="X141" s="185"/>
      <c r="Y141" s="203">
        <f t="shared" si="50"/>
        <v>0</v>
      </c>
      <c r="Z141" s="185"/>
      <c r="AA141" s="185"/>
      <c r="AB141" s="185"/>
      <c r="AC141" s="185"/>
      <c r="AD141" s="185"/>
      <c r="AE141" s="185"/>
      <c r="AF141" s="185"/>
      <c r="AG141" s="185"/>
      <c r="AH141" s="185"/>
      <c r="AI141" s="185"/>
      <c r="AJ141" s="185"/>
      <c r="AK141" s="185"/>
      <c r="AL141" s="171">
        <f t="shared" si="46"/>
        <v>0</v>
      </c>
      <c r="AM141" s="185"/>
      <c r="AN141" s="185"/>
      <c r="AO141" s="185"/>
      <c r="AP141" s="185"/>
      <c r="AQ141" s="185"/>
      <c r="AR141" s="185"/>
      <c r="AS141" s="185"/>
      <c r="AT141" s="185"/>
      <c r="AU141" s="185"/>
      <c r="AV141" s="185"/>
      <c r="AW141" s="185"/>
      <c r="AX141" s="185"/>
      <c r="AY141" s="185"/>
      <c r="AZ141" s="185"/>
      <c r="BA141" s="185"/>
      <c r="BB141" s="185"/>
      <c r="BC141" s="185"/>
      <c r="BD141" s="185"/>
      <c r="BE141" s="185"/>
      <c r="BF141" s="174">
        <f t="shared" si="77"/>
        <v>2.4700000000000002</v>
      </c>
      <c r="BG141" s="172"/>
      <c r="BH141" s="186"/>
      <c r="BI141" s="187"/>
      <c r="BJ141" s="185"/>
      <c r="BK141" s="187"/>
      <c r="BL141" s="172"/>
      <c r="BM141" s="172"/>
      <c r="BN141" s="368" t="s">
        <v>354</v>
      </c>
      <c r="BO141" s="366"/>
      <c r="BP141" s="199" t="s">
        <v>146</v>
      </c>
      <c r="BQ141" s="366"/>
      <c r="BR141" s="215">
        <v>2021</v>
      </c>
      <c r="BS141" s="190"/>
      <c r="BT141" s="264"/>
      <c r="BU141" s="192"/>
      <c r="CJ141" s="56">
        <f t="shared" si="80"/>
        <v>2.4700000000000002</v>
      </c>
      <c r="CK141" s="56">
        <f t="shared" si="81"/>
        <v>0</v>
      </c>
    </row>
    <row r="142" spans="1:89" s="90" customFormat="1" ht="150.6" customHeight="1" x14ac:dyDescent="0.3">
      <c r="A142" s="246">
        <v>6</v>
      </c>
      <c r="B142" s="202" t="s">
        <v>355</v>
      </c>
      <c r="C142" s="174" t="s">
        <v>353</v>
      </c>
      <c r="D142" s="419"/>
      <c r="E142" s="184">
        <f t="shared" si="82"/>
        <v>2.4460000000000002</v>
      </c>
      <c r="F142" s="174">
        <f t="shared" si="49"/>
        <v>0</v>
      </c>
      <c r="G142" s="185"/>
      <c r="H142" s="185"/>
      <c r="I142" s="185"/>
      <c r="J142" s="185"/>
      <c r="K142" s="185"/>
      <c r="L142" s="185"/>
      <c r="M142" s="422">
        <v>2.4460000000000002</v>
      </c>
      <c r="N142" s="185"/>
      <c r="O142" s="185"/>
      <c r="P142" s="185"/>
      <c r="Q142" s="185"/>
      <c r="R142" s="185"/>
      <c r="S142" s="185"/>
      <c r="T142" s="185"/>
      <c r="U142" s="185"/>
      <c r="V142" s="185"/>
      <c r="W142" s="185"/>
      <c r="X142" s="185"/>
      <c r="Y142" s="203">
        <f t="shared" si="50"/>
        <v>0</v>
      </c>
      <c r="Z142" s="185"/>
      <c r="AA142" s="185"/>
      <c r="AB142" s="185"/>
      <c r="AC142" s="185"/>
      <c r="AD142" s="185"/>
      <c r="AE142" s="185"/>
      <c r="AF142" s="185"/>
      <c r="AG142" s="185"/>
      <c r="AH142" s="185"/>
      <c r="AI142" s="185"/>
      <c r="AJ142" s="185"/>
      <c r="AK142" s="185"/>
      <c r="AL142" s="171">
        <f t="shared" si="46"/>
        <v>0</v>
      </c>
      <c r="AM142" s="185"/>
      <c r="AN142" s="185"/>
      <c r="AO142" s="185"/>
      <c r="AP142" s="185"/>
      <c r="AQ142" s="185"/>
      <c r="AR142" s="185"/>
      <c r="AS142" s="185"/>
      <c r="AT142" s="185"/>
      <c r="AU142" s="185"/>
      <c r="AV142" s="185"/>
      <c r="AW142" s="185"/>
      <c r="AX142" s="185"/>
      <c r="AY142" s="185"/>
      <c r="AZ142" s="185"/>
      <c r="BA142" s="185"/>
      <c r="BB142" s="185"/>
      <c r="BC142" s="185"/>
      <c r="BD142" s="185"/>
      <c r="BE142" s="185"/>
      <c r="BF142" s="176">
        <f t="shared" si="77"/>
        <v>2.4460000000000002</v>
      </c>
      <c r="BG142" s="172"/>
      <c r="BH142" s="186"/>
      <c r="BI142" s="187"/>
      <c r="BJ142" s="185"/>
      <c r="BK142" s="187"/>
      <c r="BL142" s="172"/>
      <c r="BM142" s="172"/>
      <c r="BN142" s="368" t="s">
        <v>354</v>
      </c>
      <c r="BO142" s="366"/>
      <c r="BP142" s="199" t="s">
        <v>146</v>
      </c>
      <c r="BQ142" s="366"/>
      <c r="BR142" s="215">
        <v>2021</v>
      </c>
      <c r="BS142" s="190"/>
      <c r="BT142" s="264"/>
      <c r="BU142" s="192"/>
      <c r="CJ142" s="56">
        <f t="shared" si="80"/>
        <v>2.4460000000000002</v>
      </c>
      <c r="CK142" s="56">
        <f t="shared" si="81"/>
        <v>0</v>
      </c>
    </row>
    <row r="143" spans="1:89" s="90" customFormat="1" ht="158.44999999999999" customHeight="1" x14ac:dyDescent="0.3">
      <c r="A143" s="246">
        <v>7</v>
      </c>
      <c r="B143" s="202" t="s">
        <v>356</v>
      </c>
      <c r="C143" s="174" t="s">
        <v>353</v>
      </c>
      <c r="D143" s="419"/>
      <c r="E143" s="172">
        <f t="shared" si="82"/>
        <v>3.63</v>
      </c>
      <c r="F143" s="174">
        <f t="shared" si="49"/>
        <v>0</v>
      </c>
      <c r="G143" s="185"/>
      <c r="H143" s="185"/>
      <c r="I143" s="185"/>
      <c r="J143" s="185"/>
      <c r="K143" s="185"/>
      <c r="L143" s="185"/>
      <c r="M143" s="422">
        <v>3.63</v>
      </c>
      <c r="N143" s="185"/>
      <c r="O143" s="185"/>
      <c r="P143" s="185"/>
      <c r="Q143" s="185"/>
      <c r="R143" s="185"/>
      <c r="S143" s="185"/>
      <c r="T143" s="185"/>
      <c r="U143" s="185"/>
      <c r="V143" s="185"/>
      <c r="W143" s="185"/>
      <c r="X143" s="185"/>
      <c r="Y143" s="203">
        <f t="shared" si="50"/>
        <v>0</v>
      </c>
      <c r="Z143" s="185"/>
      <c r="AA143" s="185"/>
      <c r="AB143" s="185"/>
      <c r="AC143" s="185"/>
      <c r="AD143" s="185"/>
      <c r="AE143" s="185"/>
      <c r="AF143" s="185"/>
      <c r="AG143" s="185"/>
      <c r="AH143" s="185"/>
      <c r="AI143" s="185"/>
      <c r="AJ143" s="185"/>
      <c r="AK143" s="185"/>
      <c r="AL143" s="171">
        <f t="shared" si="46"/>
        <v>0</v>
      </c>
      <c r="AM143" s="185"/>
      <c r="AN143" s="185"/>
      <c r="AO143" s="185"/>
      <c r="AP143" s="185"/>
      <c r="AQ143" s="185"/>
      <c r="AR143" s="185"/>
      <c r="AS143" s="185"/>
      <c r="AT143" s="185"/>
      <c r="AU143" s="185"/>
      <c r="AV143" s="185"/>
      <c r="AW143" s="185"/>
      <c r="AX143" s="185"/>
      <c r="AY143" s="185"/>
      <c r="AZ143" s="185"/>
      <c r="BA143" s="185"/>
      <c r="BB143" s="185"/>
      <c r="BC143" s="185"/>
      <c r="BD143" s="185"/>
      <c r="BE143" s="185"/>
      <c r="BF143" s="174">
        <f t="shared" si="77"/>
        <v>3.63</v>
      </c>
      <c r="BG143" s="172"/>
      <c r="BH143" s="186"/>
      <c r="BI143" s="187"/>
      <c r="BJ143" s="185"/>
      <c r="BK143" s="187"/>
      <c r="BL143" s="172"/>
      <c r="BM143" s="172"/>
      <c r="BN143" s="368" t="s">
        <v>354</v>
      </c>
      <c r="BO143" s="366"/>
      <c r="BP143" s="199" t="s">
        <v>146</v>
      </c>
      <c r="BQ143" s="366"/>
      <c r="BR143" s="215">
        <v>2021</v>
      </c>
      <c r="BS143" s="190"/>
      <c r="BT143" s="264"/>
      <c r="BU143" s="192"/>
      <c r="CJ143" s="56">
        <f t="shared" si="80"/>
        <v>3.63</v>
      </c>
      <c r="CK143" s="56">
        <f t="shared" si="81"/>
        <v>0</v>
      </c>
    </row>
    <row r="144" spans="1:89" s="90" customFormat="1" ht="170.45" customHeight="1" x14ac:dyDescent="0.3">
      <c r="A144" s="246">
        <v>8</v>
      </c>
      <c r="B144" s="202" t="s">
        <v>357</v>
      </c>
      <c r="C144" s="174" t="s">
        <v>176</v>
      </c>
      <c r="D144" s="419"/>
      <c r="E144" s="172">
        <f t="shared" si="82"/>
        <v>4.95</v>
      </c>
      <c r="F144" s="174">
        <f t="shared" si="49"/>
        <v>0</v>
      </c>
      <c r="G144" s="185"/>
      <c r="H144" s="185"/>
      <c r="I144" s="185"/>
      <c r="J144" s="185"/>
      <c r="K144" s="185"/>
      <c r="L144" s="185"/>
      <c r="M144" s="422">
        <v>4.95</v>
      </c>
      <c r="N144" s="185"/>
      <c r="O144" s="185"/>
      <c r="P144" s="185"/>
      <c r="Q144" s="185"/>
      <c r="R144" s="185"/>
      <c r="S144" s="185"/>
      <c r="T144" s="185"/>
      <c r="U144" s="185"/>
      <c r="V144" s="185"/>
      <c r="W144" s="185"/>
      <c r="X144" s="185"/>
      <c r="Y144" s="203">
        <f t="shared" si="50"/>
        <v>0</v>
      </c>
      <c r="Z144" s="185"/>
      <c r="AA144" s="185"/>
      <c r="AB144" s="185"/>
      <c r="AC144" s="185"/>
      <c r="AD144" s="185"/>
      <c r="AE144" s="185"/>
      <c r="AF144" s="185"/>
      <c r="AG144" s="185"/>
      <c r="AH144" s="185"/>
      <c r="AI144" s="185"/>
      <c r="AJ144" s="185"/>
      <c r="AK144" s="185"/>
      <c r="AL144" s="171">
        <f t="shared" si="46"/>
        <v>0</v>
      </c>
      <c r="AM144" s="185"/>
      <c r="AN144" s="185"/>
      <c r="AO144" s="185"/>
      <c r="AP144" s="185"/>
      <c r="AQ144" s="185"/>
      <c r="AR144" s="185"/>
      <c r="AS144" s="185"/>
      <c r="AT144" s="185"/>
      <c r="AU144" s="185"/>
      <c r="AV144" s="185"/>
      <c r="AW144" s="185"/>
      <c r="AX144" s="185"/>
      <c r="AY144" s="185"/>
      <c r="AZ144" s="185"/>
      <c r="BA144" s="185"/>
      <c r="BB144" s="185"/>
      <c r="BC144" s="185"/>
      <c r="BD144" s="185"/>
      <c r="BE144" s="185"/>
      <c r="BF144" s="174">
        <f t="shared" si="77"/>
        <v>4.95</v>
      </c>
      <c r="BG144" s="172"/>
      <c r="BH144" s="186"/>
      <c r="BI144" s="187"/>
      <c r="BJ144" s="185"/>
      <c r="BK144" s="187"/>
      <c r="BL144" s="172"/>
      <c r="BM144" s="172"/>
      <c r="BN144" s="368" t="s">
        <v>354</v>
      </c>
      <c r="BO144" s="366"/>
      <c r="BP144" s="199" t="s">
        <v>146</v>
      </c>
      <c r="BQ144" s="366"/>
      <c r="BR144" s="215">
        <v>2021</v>
      </c>
      <c r="BS144" s="190"/>
      <c r="BT144" s="264"/>
      <c r="BU144" s="192"/>
      <c r="CJ144" s="56">
        <f t="shared" si="80"/>
        <v>4.95</v>
      </c>
      <c r="CK144" s="56">
        <f t="shared" si="81"/>
        <v>0</v>
      </c>
    </row>
    <row r="145" spans="1:89" s="90" customFormat="1" ht="156" customHeight="1" x14ac:dyDescent="0.3">
      <c r="A145" s="246">
        <v>9</v>
      </c>
      <c r="B145" s="202" t="s">
        <v>358</v>
      </c>
      <c r="C145" s="174" t="s">
        <v>87</v>
      </c>
      <c r="D145" s="419"/>
      <c r="E145" s="172">
        <f t="shared" si="82"/>
        <v>2.863</v>
      </c>
      <c r="F145" s="174">
        <f t="shared" si="49"/>
        <v>0</v>
      </c>
      <c r="G145" s="185"/>
      <c r="H145" s="185"/>
      <c r="I145" s="185"/>
      <c r="J145" s="185"/>
      <c r="K145" s="185"/>
      <c r="L145" s="185"/>
      <c r="M145" s="422">
        <v>2.863</v>
      </c>
      <c r="N145" s="185"/>
      <c r="O145" s="185"/>
      <c r="P145" s="185"/>
      <c r="Q145" s="185"/>
      <c r="R145" s="185"/>
      <c r="S145" s="185"/>
      <c r="T145" s="185"/>
      <c r="U145" s="185"/>
      <c r="V145" s="185"/>
      <c r="W145" s="185"/>
      <c r="X145" s="185"/>
      <c r="Y145" s="203">
        <f t="shared" si="50"/>
        <v>0</v>
      </c>
      <c r="Z145" s="185"/>
      <c r="AA145" s="185"/>
      <c r="AB145" s="185"/>
      <c r="AC145" s="185"/>
      <c r="AD145" s="185"/>
      <c r="AE145" s="185"/>
      <c r="AF145" s="185"/>
      <c r="AG145" s="185"/>
      <c r="AH145" s="185"/>
      <c r="AI145" s="185"/>
      <c r="AJ145" s="185"/>
      <c r="AK145" s="185"/>
      <c r="AL145" s="171">
        <f t="shared" si="46"/>
        <v>0</v>
      </c>
      <c r="AM145" s="185"/>
      <c r="AN145" s="185"/>
      <c r="AO145" s="185"/>
      <c r="AP145" s="185"/>
      <c r="AQ145" s="185"/>
      <c r="AR145" s="185"/>
      <c r="AS145" s="185"/>
      <c r="AT145" s="185"/>
      <c r="AU145" s="185"/>
      <c r="AV145" s="185"/>
      <c r="AW145" s="185"/>
      <c r="AX145" s="185"/>
      <c r="AY145" s="185"/>
      <c r="AZ145" s="185"/>
      <c r="BA145" s="185"/>
      <c r="BB145" s="185"/>
      <c r="BC145" s="185"/>
      <c r="BD145" s="185"/>
      <c r="BE145" s="185"/>
      <c r="BF145" s="174">
        <f t="shared" si="77"/>
        <v>2.863</v>
      </c>
      <c r="BG145" s="172"/>
      <c r="BH145" s="186"/>
      <c r="BI145" s="187"/>
      <c r="BJ145" s="185"/>
      <c r="BK145" s="187"/>
      <c r="BL145" s="172"/>
      <c r="BM145" s="172"/>
      <c r="BN145" s="368" t="s">
        <v>354</v>
      </c>
      <c r="BO145" s="366"/>
      <c r="BP145" s="199" t="s">
        <v>146</v>
      </c>
      <c r="BQ145" s="366"/>
      <c r="BR145" s="215">
        <v>2021</v>
      </c>
      <c r="BS145" s="190"/>
      <c r="BT145" s="264"/>
      <c r="BU145" s="192"/>
      <c r="CJ145" s="56">
        <f t="shared" si="80"/>
        <v>2.863</v>
      </c>
      <c r="CK145" s="56">
        <f t="shared" si="81"/>
        <v>0</v>
      </c>
    </row>
    <row r="146" spans="1:89" s="90" customFormat="1" ht="167.25" customHeight="1" x14ac:dyDescent="0.3">
      <c r="A146" s="246">
        <v>10</v>
      </c>
      <c r="B146" s="202" t="s">
        <v>359</v>
      </c>
      <c r="C146" s="174" t="s">
        <v>135</v>
      </c>
      <c r="D146" s="419"/>
      <c r="E146" s="172">
        <f t="shared" si="82"/>
        <v>4.05</v>
      </c>
      <c r="F146" s="174">
        <f t="shared" si="49"/>
        <v>0</v>
      </c>
      <c r="G146" s="185"/>
      <c r="H146" s="185"/>
      <c r="I146" s="185"/>
      <c r="J146" s="185"/>
      <c r="K146" s="185"/>
      <c r="L146" s="185"/>
      <c r="M146" s="422">
        <v>4.05</v>
      </c>
      <c r="N146" s="185"/>
      <c r="O146" s="185"/>
      <c r="P146" s="185"/>
      <c r="Q146" s="185"/>
      <c r="R146" s="185"/>
      <c r="S146" s="185"/>
      <c r="T146" s="185"/>
      <c r="U146" s="185"/>
      <c r="V146" s="185"/>
      <c r="W146" s="185"/>
      <c r="X146" s="185"/>
      <c r="Y146" s="203">
        <f t="shared" si="50"/>
        <v>0</v>
      </c>
      <c r="Z146" s="185"/>
      <c r="AA146" s="185"/>
      <c r="AB146" s="185"/>
      <c r="AC146" s="185"/>
      <c r="AD146" s="185"/>
      <c r="AE146" s="185"/>
      <c r="AF146" s="185"/>
      <c r="AG146" s="185"/>
      <c r="AH146" s="185"/>
      <c r="AI146" s="185"/>
      <c r="AJ146" s="185"/>
      <c r="AK146" s="185"/>
      <c r="AL146" s="171">
        <f t="shared" si="46"/>
        <v>0</v>
      </c>
      <c r="AM146" s="185"/>
      <c r="AN146" s="185"/>
      <c r="AO146" s="185"/>
      <c r="AP146" s="185"/>
      <c r="AQ146" s="185"/>
      <c r="AR146" s="185"/>
      <c r="AS146" s="185"/>
      <c r="AT146" s="185"/>
      <c r="AU146" s="185"/>
      <c r="AV146" s="185"/>
      <c r="AW146" s="185"/>
      <c r="AX146" s="185"/>
      <c r="AY146" s="185"/>
      <c r="AZ146" s="185"/>
      <c r="BA146" s="185"/>
      <c r="BB146" s="185"/>
      <c r="BC146" s="185"/>
      <c r="BD146" s="185"/>
      <c r="BE146" s="185"/>
      <c r="BF146" s="174">
        <f t="shared" si="77"/>
        <v>4.05</v>
      </c>
      <c r="BG146" s="172"/>
      <c r="BH146" s="186"/>
      <c r="BI146" s="187"/>
      <c r="BJ146" s="185"/>
      <c r="BK146" s="187"/>
      <c r="BL146" s="172"/>
      <c r="BM146" s="172"/>
      <c r="BN146" s="368" t="s">
        <v>354</v>
      </c>
      <c r="BO146" s="366"/>
      <c r="BP146" s="199" t="s">
        <v>146</v>
      </c>
      <c r="BQ146" s="366"/>
      <c r="BR146" s="215">
        <v>2021</v>
      </c>
      <c r="BS146" s="190"/>
      <c r="BT146" s="264"/>
      <c r="BU146" s="192"/>
      <c r="CJ146" s="56">
        <f t="shared" si="80"/>
        <v>4.05</v>
      </c>
      <c r="CK146" s="56">
        <f t="shared" si="81"/>
        <v>0</v>
      </c>
    </row>
    <row r="147" spans="1:89" ht="38.25" customHeight="1" x14ac:dyDescent="0.3">
      <c r="A147" s="255"/>
      <c r="B147" s="245" t="s">
        <v>360</v>
      </c>
      <c r="C147" s="174"/>
      <c r="D147" s="419"/>
      <c r="E147" s="172">
        <f>SUM(E148:E152)</f>
        <v>18.294040000000003</v>
      </c>
      <c r="F147" s="172">
        <f t="shared" ref="F147:BE147" si="83">SUM(F148:F152)</f>
        <v>0</v>
      </c>
      <c r="G147" s="172">
        <f t="shared" si="83"/>
        <v>0</v>
      </c>
      <c r="H147" s="172">
        <f t="shared" si="83"/>
        <v>0</v>
      </c>
      <c r="I147" s="172">
        <f t="shared" si="83"/>
        <v>0</v>
      </c>
      <c r="J147" s="172">
        <f t="shared" si="83"/>
        <v>0</v>
      </c>
      <c r="K147" s="172">
        <f t="shared" si="83"/>
        <v>0</v>
      </c>
      <c r="L147" s="172">
        <f t="shared" si="83"/>
        <v>0</v>
      </c>
      <c r="M147" s="172">
        <f t="shared" si="83"/>
        <v>18.294040000000003</v>
      </c>
      <c r="N147" s="172">
        <f t="shared" si="83"/>
        <v>0</v>
      </c>
      <c r="O147" s="172">
        <f t="shared" si="83"/>
        <v>0</v>
      </c>
      <c r="P147" s="172">
        <f t="shared" si="83"/>
        <v>0</v>
      </c>
      <c r="Q147" s="172">
        <f t="shared" si="83"/>
        <v>0</v>
      </c>
      <c r="R147" s="172">
        <f t="shared" si="83"/>
        <v>0</v>
      </c>
      <c r="S147" s="172">
        <f t="shared" si="83"/>
        <v>0</v>
      </c>
      <c r="T147" s="172">
        <f t="shared" si="83"/>
        <v>0</v>
      </c>
      <c r="U147" s="172">
        <f t="shared" si="83"/>
        <v>0</v>
      </c>
      <c r="V147" s="172">
        <f t="shared" si="83"/>
        <v>0</v>
      </c>
      <c r="W147" s="172">
        <f t="shared" si="83"/>
        <v>0</v>
      </c>
      <c r="X147" s="172">
        <f t="shared" si="83"/>
        <v>0</v>
      </c>
      <c r="Y147" s="172">
        <f t="shared" si="83"/>
        <v>0</v>
      </c>
      <c r="Z147" s="172">
        <f t="shared" si="83"/>
        <v>0</v>
      </c>
      <c r="AA147" s="172">
        <f t="shared" si="83"/>
        <v>0</v>
      </c>
      <c r="AB147" s="172">
        <f t="shared" si="83"/>
        <v>0</v>
      </c>
      <c r="AC147" s="172">
        <f t="shared" si="83"/>
        <v>0</v>
      </c>
      <c r="AD147" s="172">
        <f t="shared" si="83"/>
        <v>0</v>
      </c>
      <c r="AE147" s="172">
        <f t="shared" si="83"/>
        <v>0</v>
      </c>
      <c r="AF147" s="172">
        <f t="shared" si="83"/>
        <v>0</v>
      </c>
      <c r="AG147" s="172">
        <f t="shared" si="83"/>
        <v>0</v>
      </c>
      <c r="AH147" s="172">
        <f t="shared" si="83"/>
        <v>0</v>
      </c>
      <c r="AI147" s="172">
        <f t="shared" si="83"/>
        <v>0</v>
      </c>
      <c r="AJ147" s="172">
        <f t="shared" si="83"/>
        <v>0</v>
      </c>
      <c r="AK147" s="172">
        <f t="shared" si="83"/>
        <v>0</v>
      </c>
      <c r="AL147" s="172">
        <f t="shared" si="83"/>
        <v>0</v>
      </c>
      <c r="AM147" s="172">
        <f t="shared" si="83"/>
        <v>0</v>
      </c>
      <c r="AN147" s="172">
        <f t="shared" si="83"/>
        <v>0</v>
      </c>
      <c r="AO147" s="172">
        <f t="shared" si="83"/>
        <v>0</v>
      </c>
      <c r="AP147" s="172">
        <f t="shared" si="83"/>
        <v>0</v>
      </c>
      <c r="AQ147" s="172">
        <f t="shared" si="83"/>
        <v>0</v>
      </c>
      <c r="AR147" s="172">
        <f t="shared" si="83"/>
        <v>0</v>
      </c>
      <c r="AS147" s="172">
        <f t="shared" si="83"/>
        <v>0</v>
      </c>
      <c r="AT147" s="172">
        <f t="shared" si="83"/>
        <v>0</v>
      </c>
      <c r="AU147" s="172">
        <f t="shared" si="83"/>
        <v>0</v>
      </c>
      <c r="AV147" s="172">
        <f t="shared" si="83"/>
        <v>0</v>
      </c>
      <c r="AW147" s="172">
        <f t="shared" si="83"/>
        <v>0</v>
      </c>
      <c r="AX147" s="172">
        <f t="shared" si="83"/>
        <v>0</v>
      </c>
      <c r="AY147" s="172">
        <f t="shared" si="83"/>
        <v>0</v>
      </c>
      <c r="AZ147" s="172">
        <f t="shared" si="83"/>
        <v>0</v>
      </c>
      <c r="BA147" s="172">
        <f t="shared" si="83"/>
        <v>0</v>
      </c>
      <c r="BB147" s="172">
        <f t="shared" si="83"/>
        <v>0</v>
      </c>
      <c r="BC147" s="172">
        <f t="shared" si="83"/>
        <v>0</v>
      </c>
      <c r="BD147" s="172">
        <f t="shared" si="83"/>
        <v>0</v>
      </c>
      <c r="BE147" s="172">
        <f t="shared" si="83"/>
        <v>0</v>
      </c>
      <c r="BF147" s="185">
        <f t="shared" si="77"/>
        <v>18.294040000000003</v>
      </c>
      <c r="BG147" s="172">
        <f>SUM(BG148:BG152)</f>
        <v>2.6</v>
      </c>
      <c r="BH147" s="186">
        <f>BG147/E147</f>
        <v>0.14212278971730682</v>
      </c>
      <c r="BI147" s="253"/>
      <c r="BJ147" s="171"/>
      <c r="BK147" s="253"/>
      <c r="BL147" s="172">
        <f>SUM(BL148:BL152)</f>
        <v>17.440000000000001</v>
      </c>
      <c r="BM147" s="172">
        <f>SUM(BM148:BM152)</f>
        <v>0</v>
      </c>
      <c r="BN147" s="368"/>
      <c r="BO147" s="262"/>
      <c r="BP147" s="199"/>
      <c r="BQ147" s="262"/>
      <c r="BR147" s="215"/>
      <c r="BS147" s="180"/>
      <c r="BT147" s="170"/>
      <c r="BU147" s="192" t="e">
        <f>SUM(#REF!,#REF!,#REF!)</f>
        <v>#REF!</v>
      </c>
      <c r="CJ147" s="56">
        <f t="shared" si="80"/>
        <v>18.294040000000003</v>
      </c>
      <c r="CK147" s="56">
        <f t="shared" si="81"/>
        <v>0</v>
      </c>
    </row>
    <row r="148" spans="1:89" s="91" customFormat="1" ht="153" customHeight="1" x14ac:dyDescent="0.3">
      <c r="A148" s="246">
        <v>11</v>
      </c>
      <c r="B148" s="374" t="s">
        <v>361</v>
      </c>
      <c r="C148" s="310" t="s">
        <v>87</v>
      </c>
      <c r="D148" s="310"/>
      <c r="E148" s="185">
        <f>SUM(G148:X148,Z148:AK148,AM148:BE148)</f>
        <v>2</v>
      </c>
      <c r="F148" s="174">
        <f t="shared" si="49"/>
        <v>0</v>
      </c>
      <c r="G148" s="205"/>
      <c r="H148" s="205"/>
      <c r="I148" s="277"/>
      <c r="J148" s="277"/>
      <c r="K148" s="277"/>
      <c r="L148" s="277"/>
      <c r="M148" s="277">
        <v>2</v>
      </c>
      <c r="N148" s="205"/>
      <c r="O148" s="205"/>
      <c r="P148" s="205"/>
      <c r="Q148" s="205"/>
      <c r="R148" s="205"/>
      <c r="S148" s="205"/>
      <c r="T148" s="205"/>
      <c r="U148" s="205"/>
      <c r="V148" s="205"/>
      <c r="W148" s="205"/>
      <c r="X148" s="205"/>
      <c r="Y148" s="203">
        <f t="shared" si="50"/>
        <v>0</v>
      </c>
      <c r="Z148" s="205"/>
      <c r="AA148" s="205"/>
      <c r="AB148" s="205"/>
      <c r="AC148" s="205"/>
      <c r="AD148" s="205"/>
      <c r="AE148" s="205"/>
      <c r="AF148" s="205"/>
      <c r="AG148" s="205"/>
      <c r="AH148" s="205"/>
      <c r="AI148" s="205"/>
      <c r="AJ148" s="205"/>
      <c r="AK148" s="205"/>
      <c r="AL148" s="171">
        <f t="shared" si="46"/>
        <v>0</v>
      </c>
      <c r="AM148" s="205"/>
      <c r="AN148" s="205"/>
      <c r="AO148" s="205"/>
      <c r="AP148" s="205"/>
      <c r="AQ148" s="205"/>
      <c r="AR148" s="205"/>
      <c r="AS148" s="205"/>
      <c r="AT148" s="205"/>
      <c r="AU148" s="205"/>
      <c r="AV148" s="205"/>
      <c r="AW148" s="205"/>
      <c r="AX148" s="205"/>
      <c r="AY148" s="205"/>
      <c r="AZ148" s="205"/>
      <c r="BA148" s="205"/>
      <c r="BB148" s="205"/>
      <c r="BC148" s="205"/>
      <c r="BD148" s="205"/>
      <c r="BE148" s="205"/>
      <c r="BF148" s="174">
        <f t="shared" si="77"/>
        <v>2</v>
      </c>
      <c r="BG148" s="174"/>
      <c r="BH148" s="186">
        <f>BG148/E148</f>
        <v>0</v>
      </c>
      <c r="BI148" s="178"/>
      <c r="BJ148" s="174"/>
      <c r="BK148" s="178"/>
      <c r="BL148" s="174">
        <v>2</v>
      </c>
      <c r="BM148" s="174"/>
      <c r="BN148" s="198" t="s">
        <v>362</v>
      </c>
      <c r="BO148" s="174"/>
      <c r="BP148" s="174" t="s">
        <v>363</v>
      </c>
      <c r="BQ148" s="174"/>
      <c r="BR148" s="189">
        <v>2020</v>
      </c>
      <c r="BS148" s="180" t="s">
        <v>214</v>
      </c>
      <c r="BT148" s="264"/>
      <c r="BU148" s="192"/>
      <c r="CJ148" s="56">
        <f t="shared" si="80"/>
        <v>2</v>
      </c>
      <c r="CK148" s="56">
        <f t="shared" si="81"/>
        <v>0</v>
      </c>
    </row>
    <row r="149" spans="1:89" s="93" customFormat="1" ht="110.25" customHeight="1" x14ac:dyDescent="0.3">
      <c r="A149" s="246">
        <v>12</v>
      </c>
      <c r="B149" s="374" t="s">
        <v>364</v>
      </c>
      <c r="C149" s="310" t="s">
        <v>87</v>
      </c>
      <c r="D149" s="310"/>
      <c r="E149" s="185">
        <f>SUM(G149:X149,Z149:AK149,AM149:BE149)</f>
        <v>9.94</v>
      </c>
      <c r="F149" s="174">
        <f t="shared" si="49"/>
        <v>0</v>
      </c>
      <c r="G149" s="205"/>
      <c r="H149" s="205"/>
      <c r="I149" s="277"/>
      <c r="J149" s="277"/>
      <c r="K149" s="277"/>
      <c r="L149" s="277"/>
      <c r="M149" s="277">
        <v>9.94</v>
      </c>
      <c r="N149" s="205"/>
      <c r="O149" s="205"/>
      <c r="P149" s="205"/>
      <c r="Q149" s="205"/>
      <c r="R149" s="205"/>
      <c r="S149" s="205"/>
      <c r="T149" s="205"/>
      <c r="U149" s="205"/>
      <c r="V149" s="205"/>
      <c r="W149" s="205"/>
      <c r="X149" s="205"/>
      <c r="Y149" s="203">
        <f t="shared" si="50"/>
        <v>0</v>
      </c>
      <c r="Z149" s="205"/>
      <c r="AA149" s="205"/>
      <c r="AB149" s="205"/>
      <c r="AC149" s="205"/>
      <c r="AD149" s="205"/>
      <c r="AE149" s="205"/>
      <c r="AF149" s="205"/>
      <c r="AG149" s="205"/>
      <c r="AH149" s="205"/>
      <c r="AI149" s="205"/>
      <c r="AJ149" s="205"/>
      <c r="AK149" s="205"/>
      <c r="AL149" s="171">
        <f t="shared" si="46"/>
        <v>0</v>
      </c>
      <c r="AM149" s="205"/>
      <c r="AN149" s="205"/>
      <c r="AO149" s="205"/>
      <c r="AP149" s="205"/>
      <c r="AQ149" s="205"/>
      <c r="AR149" s="205"/>
      <c r="AS149" s="205"/>
      <c r="AT149" s="205"/>
      <c r="AU149" s="205"/>
      <c r="AV149" s="205"/>
      <c r="AW149" s="205"/>
      <c r="AX149" s="205"/>
      <c r="AY149" s="205"/>
      <c r="AZ149" s="205"/>
      <c r="BA149" s="205"/>
      <c r="BB149" s="205"/>
      <c r="BC149" s="205"/>
      <c r="BD149" s="205"/>
      <c r="BE149" s="205"/>
      <c r="BF149" s="174">
        <f t="shared" si="77"/>
        <v>9.94</v>
      </c>
      <c r="BG149" s="174"/>
      <c r="BH149" s="186"/>
      <c r="BI149" s="178"/>
      <c r="BJ149" s="174"/>
      <c r="BK149" s="178"/>
      <c r="BL149" s="174">
        <v>7.4</v>
      </c>
      <c r="BM149" s="174"/>
      <c r="BN149" s="198" t="s">
        <v>365</v>
      </c>
      <c r="BO149" s="174"/>
      <c r="BP149" s="174" t="s">
        <v>366</v>
      </c>
      <c r="BQ149" s="174"/>
      <c r="BR149" s="189">
        <v>2020</v>
      </c>
      <c r="BS149" s="180" t="s">
        <v>214</v>
      </c>
      <c r="BT149" s="375" t="s">
        <v>367</v>
      </c>
      <c r="BU149" s="192"/>
      <c r="CJ149" s="56">
        <f t="shared" si="80"/>
        <v>9.94</v>
      </c>
      <c r="CK149" s="56">
        <f t="shared" si="81"/>
        <v>0</v>
      </c>
    </row>
    <row r="150" spans="1:89" s="94" customFormat="1" ht="110.25" customHeight="1" x14ac:dyDescent="0.3">
      <c r="A150" s="246">
        <v>13</v>
      </c>
      <c r="B150" s="374" t="s">
        <v>368</v>
      </c>
      <c r="C150" s="310" t="s">
        <v>217</v>
      </c>
      <c r="D150" s="310"/>
      <c r="E150" s="185">
        <f>SUM(G150:X150,Z150:AK150,AM150:BE150)</f>
        <v>1.3298200000000002</v>
      </c>
      <c r="F150" s="174">
        <f t="shared" si="49"/>
        <v>0</v>
      </c>
      <c r="G150" s="262"/>
      <c r="H150" s="262"/>
      <c r="I150" s="277"/>
      <c r="J150" s="277"/>
      <c r="K150" s="277"/>
      <c r="L150" s="277"/>
      <c r="M150" s="277">
        <v>1.3298200000000002</v>
      </c>
      <c r="N150" s="262"/>
      <c r="O150" s="262"/>
      <c r="P150" s="262"/>
      <c r="Q150" s="262"/>
      <c r="R150" s="262"/>
      <c r="S150" s="262"/>
      <c r="T150" s="262"/>
      <c r="U150" s="262"/>
      <c r="V150" s="262"/>
      <c r="W150" s="262"/>
      <c r="X150" s="262"/>
      <c r="Y150" s="203">
        <f t="shared" si="50"/>
        <v>0</v>
      </c>
      <c r="Z150" s="262"/>
      <c r="AA150" s="262"/>
      <c r="AB150" s="262"/>
      <c r="AC150" s="262"/>
      <c r="AD150" s="262"/>
      <c r="AE150" s="262"/>
      <c r="AF150" s="262"/>
      <c r="AG150" s="262"/>
      <c r="AH150" s="262"/>
      <c r="AI150" s="262"/>
      <c r="AJ150" s="262"/>
      <c r="AK150" s="262"/>
      <c r="AL150" s="171">
        <f t="shared" si="46"/>
        <v>0</v>
      </c>
      <c r="AM150" s="262"/>
      <c r="AN150" s="262"/>
      <c r="AO150" s="262"/>
      <c r="AP150" s="262"/>
      <c r="AQ150" s="262"/>
      <c r="AR150" s="262"/>
      <c r="AS150" s="262"/>
      <c r="AT150" s="262"/>
      <c r="AU150" s="262"/>
      <c r="AV150" s="262"/>
      <c r="AW150" s="262"/>
      <c r="AX150" s="262"/>
      <c r="AY150" s="262"/>
      <c r="AZ150" s="262"/>
      <c r="BA150" s="262"/>
      <c r="BB150" s="262"/>
      <c r="BC150" s="262"/>
      <c r="BD150" s="262"/>
      <c r="BE150" s="262"/>
      <c r="BF150" s="174">
        <f t="shared" si="77"/>
        <v>1.3298200000000002</v>
      </c>
      <c r="BG150" s="174"/>
      <c r="BH150" s="186"/>
      <c r="BI150" s="178"/>
      <c r="BJ150" s="174"/>
      <c r="BK150" s="178"/>
      <c r="BL150" s="174">
        <v>3.14</v>
      </c>
      <c r="BM150" s="174"/>
      <c r="BN150" s="198" t="s">
        <v>369</v>
      </c>
      <c r="BO150" s="174"/>
      <c r="BP150" s="174" t="s">
        <v>370</v>
      </c>
      <c r="BQ150" s="174"/>
      <c r="BR150" s="189">
        <v>2020</v>
      </c>
      <c r="BS150" s="180" t="s">
        <v>609</v>
      </c>
      <c r="BT150" s="376"/>
      <c r="BU150" s="377"/>
      <c r="CJ150" s="56">
        <f t="shared" si="80"/>
        <v>1.3298200000000002</v>
      </c>
      <c r="CK150" s="56">
        <f t="shared" si="81"/>
        <v>0</v>
      </c>
    </row>
    <row r="151" spans="1:89" s="95" customFormat="1" ht="110.25" customHeight="1" x14ac:dyDescent="0.3">
      <c r="A151" s="246">
        <v>14</v>
      </c>
      <c r="B151" s="374" t="s">
        <v>371</v>
      </c>
      <c r="C151" s="310" t="s">
        <v>85</v>
      </c>
      <c r="D151" s="310"/>
      <c r="E151" s="185">
        <f>SUM(G151:X151,Z151:AK151,AM151:BE151)</f>
        <v>0.12422000000000022</v>
      </c>
      <c r="F151" s="174">
        <f t="shared" si="49"/>
        <v>0</v>
      </c>
      <c r="G151" s="262"/>
      <c r="H151" s="262"/>
      <c r="I151" s="277"/>
      <c r="J151" s="277"/>
      <c r="K151" s="277"/>
      <c r="L151" s="277"/>
      <c r="M151" s="277">
        <v>0.12422000000000022</v>
      </c>
      <c r="N151" s="262"/>
      <c r="O151" s="262"/>
      <c r="P151" s="262"/>
      <c r="Q151" s="262"/>
      <c r="R151" s="262"/>
      <c r="S151" s="262"/>
      <c r="T151" s="262"/>
      <c r="U151" s="262"/>
      <c r="V151" s="262"/>
      <c r="W151" s="262"/>
      <c r="X151" s="262"/>
      <c r="Y151" s="203">
        <f t="shared" si="50"/>
        <v>0</v>
      </c>
      <c r="Z151" s="262"/>
      <c r="AA151" s="262"/>
      <c r="AB151" s="262"/>
      <c r="AC151" s="262"/>
      <c r="AD151" s="262"/>
      <c r="AE151" s="262"/>
      <c r="AF151" s="262"/>
      <c r="AG151" s="262"/>
      <c r="AH151" s="262"/>
      <c r="AI151" s="262"/>
      <c r="AJ151" s="262"/>
      <c r="AK151" s="262"/>
      <c r="AL151" s="171">
        <f t="shared" si="46"/>
        <v>0</v>
      </c>
      <c r="AM151" s="262"/>
      <c r="AN151" s="262"/>
      <c r="AO151" s="262"/>
      <c r="AP151" s="262"/>
      <c r="AQ151" s="262"/>
      <c r="AR151" s="262"/>
      <c r="AS151" s="262"/>
      <c r="AT151" s="262"/>
      <c r="AU151" s="262"/>
      <c r="AV151" s="262"/>
      <c r="AW151" s="262"/>
      <c r="AX151" s="262"/>
      <c r="AY151" s="262"/>
      <c r="AZ151" s="262"/>
      <c r="BA151" s="262"/>
      <c r="BB151" s="262"/>
      <c r="BC151" s="262"/>
      <c r="BD151" s="262"/>
      <c r="BE151" s="262"/>
      <c r="BF151" s="247">
        <f t="shared" si="77"/>
        <v>0.12422000000000022</v>
      </c>
      <c r="BG151" s="277">
        <v>2.6</v>
      </c>
      <c r="BH151" s="186">
        <f>BG151/E151</f>
        <v>20.930606987602605</v>
      </c>
      <c r="BI151" s="178"/>
      <c r="BJ151" s="174"/>
      <c r="BK151" s="174"/>
      <c r="BL151" s="174"/>
      <c r="BM151" s="174"/>
      <c r="BN151" s="198" t="s">
        <v>372</v>
      </c>
      <c r="BO151" s="174"/>
      <c r="BP151" s="174" t="s">
        <v>373</v>
      </c>
      <c r="BQ151" s="174"/>
      <c r="BR151" s="189">
        <v>2020</v>
      </c>
      <c r="BS151" s="180" t="s">
        <v>608</v>
      </c>
      <c r="BT151" s="376"/>
      <c r="BU151" s="377"/>
      <c r="CJ151" s="56">
        <f t="shared" si="80"/>
        <v>0.12422000000000022</v>
      </c>
      <c r="CK151" s="56">
        <f t="shared" si="81"/>
        <v>0</v>
      </c>
    </row>
    <row r="152" spans="1:89" s="91" customFormat="1" ht="110.25" customHeight="1" x14ac:dyDescent="0.3">
      <c r="A152" s="246">
        <v>15</v>
      </c>
      <c r="B152" s="374" t="s">
        <v>374</v>
      </c>
      <c r="C152" s="310" t="s">
        <v>232</v>
      </c>
      <c r="D152" s="310"/>
      <c r="E152" s="185">
        <f>SUM(G152:X152,Z152:AK152,AM152:BE152)</f>
        <v>4.9000000000000004</v>
      </c>
      <c r="F152" s="174">
        <f t="shared" si="49"/>
        <v>0</v>
      </c>
      <c r="G152" s="205"/>
      <c r="H152" s="205"/>
      <c r="I152" s="277"/>
      <c r="J152" s="277"/>
      <c r="K152" s="277"/>
      <c r="L152" s="277"/>
      <c r="M152" s="277">
        <v>4.9000000000000004</v>
      </c>
      <c r="N152" s="205"/>
      <c r="O152" s="205"/>
      <c r="P152" s="205"/>
      <c r="Q152" s="205"/>
      <c r="R152" s="205"/>
      <c r="S152" s="205"/>
      <c r="T152" s="205"/>
      <c r="U152" s="205"/>
      <c r="V152" s="205"/>
      <c r="W152" s="205"/>
      <c r="X152" s="205"/>
      <c r="Y152" s="203">
        <f t="shared" si="50"/>
        <v>0</v>
      </c>
      <c r="Z152" s="205"/>
      <c r="AA152" s="205"/>
      <c r="AB152" s="205"/>
      <c r="AC152" s="205"/>
      <c r="AD152" s="205"/>
      <c r="AE152" s="205"/>
      <c r="AF152" s="205"/>
      <c r="AG152" s="205"/>
      <c r="AH152" s="205"/>
      <c r="AI152" s="205"/>
      <c r="AJ152" s="205"/>
      <c r="AK152" s="205"/>
      <c r="AL152" s="171">
        <f t="shared" ref="AL152:AL215" si="84">SUM(AM152:AT152)</f>
        <v>0</v>
      </c>
      <c r="AM152" s="205"/>
      <c r="AN152" s="205"/>
      <c r="AO152" s="205"/>
      <c r="AP152" s="205"/>
      <c r="AQ152" s="205"/>
      <c r="AR152" s="205"/>
      <c r="AS152" s="205"/>
      <c r="AT152" s="205"/>
      <c r="AU152" s="205"/>
      <c r="AV152" s="205"/>
      <c r="AW152" s="205"/>
      <c r="AX152" s="205"/>
      <c r="AY152" s="205"/>
      <c r="AZ152" s="205"/>
      <c r="BA152" s="205"/>
      <c r="BB152" s="205"/>
      <c r="BC152" s="205"/>
      <c r="BD152" s="205"/>
      <c r="BE152" s="205"/>
      <c r="BF152" s="174">
        <f t="shared" si="77"/>
        <v>4.9000000000000004</v>
      </c>
      <c r="BG152" s="174"/>
      <c r="BH152" s="186"/>
      <c r="BI152" s="178"/>
      <c r="BJ152" s="174"/>
      <c r="BK152" s="178"/>
      <c r="BL152" s="174">
        <v>4.9000000000000004</v>
      </c>
      <c r="BM152" s="174"/>
      <c r="BN152" s="198" t="s">
        <v>375</v>
      </c>
      <c r="BO152" s="174"/>
      <c r="BP152" s="378" t="s">
        <v>376</v>
      </c>
      <c r="BQ152" s="174"/>
      <c r="BR152" s="189">
        <v>2020</v>
      </c>
      <c r="BS152" s="180" t="s">
        <v>214</v>
      </c>
      <c r="BT152" s="264"/>
      <c r="BU152" s="192"/>
      <c r="CJ152" s="56">
        <f t="shared" si="80"/>
        <v>4.9000000000000004</v>
      </c>
      <c r="CK152" s="56">
        <f t="shared" si="81"/>
        <v>0</v>
      </c>
    </row>
    <row r="153" spans="1:89" s="96" customFormat="1" ht="70.900000000000006" customHeight="1" x14ac:dyDescent="0.3">
      <c r="A153" s="255" t="s">
        <v>377</v>
      </c>
      <c r="B153" s="379" t="s">
        <v>378</v>
      </c>
      <c r="C153" s="291"/>
      <c r="D153" s="291"/>
      <c r="E153" s="295">
        <f>SUM(E154,E175)</f>
        <v>34.295999999999992</v>
      </c>
      <c r="F153" s="295">
        <f t="shared" si="49"/>
        <v>3.4240000000000004</v>
      </c>
      <c r="G153" s="295">
        <f t="shared" ref="G153:X153" si="85">SUM(G154,G175)</f>
        <v>2.5500000000000003</v>
      </c>
      <c r="H153" s="295">
        <f t="shared" si="85"/>
        <v>0.87400000000000011</v>
      </c>
      <c r="I153" s="295">
        <f t="shared" si="85"/>
        <v>13.412000000000001</v>
      </c>
      <c r="J153" s="295">
        <f t="shared" si="85"/>
        <v>15.35</v>
      </c>
      <c r="K153" s="295">
        <f t="shared" si="85"/>
        <v>0</v>
      </c>
      <c r="L153" s="295">
        <f t="shared" si="85"/>
        <v>0</v>
      </c>
      <c r="M153" s="295">
        <f t="shared" si="85"/>
        <v>0.68</v>
      </c>
      <c r="N153" s="295">
        <f t="shared" si="85"/>
        <v>0</v>
      </c>
      <c r="O153" s="295">
        <f t="shared" si="85"/>
        <v>0</v>
      </c>
      <c r="P153" s="295">
        <f t="shared" si="85"/>
        <v>0</v>
      </c>
      <c r="Q153" s="295">
        <f t="shared" si="85"/>
        <v>0</v>
      </c>
      <c r="R153" s="295">
        <f t="shared" si="85"/>
        <v>0</v>
      </c>
      <c r="S153" s="295">
        <f t="shared" si="85"/>
        <v>0</v>
      </c>
      <c r="T153" s="295">
        <f t="shared" si="85"/>
        <v>0</v>
      </c>
      <c r="U153" s="295">
        <f t="shared" si="85"/>
        <v>0</v>
      </c>
      <c r="V153" s="295">
        <f t="shared" si="85"/>
        <v>0</v>
      </c>
      <c r="W153" s="295">
        <f t="shared" si="85"/>
        <v>0</v>
      </c>
      <c r="X153" s="295">
        <f t="shared" si="85"/>
        <v>0</v>
      </c>
      <c r="Y153" s="203">
        <f t="shared" si="50"/>
        <v>3.5000000000000003E-2</v>
      </c>
      <c r="Z153" s="295">
        <f t="shared" ref="Z153:AK153" si="86">SUM(Z154,Z175)</f>
        <v>1.4999999999999999E-2</v>
      </c>
      <c r="AA153" s="295">
        <f t="shared" si="86"/>
        <v>0</v>
      </c>
      <c r="AB153" s="295">
        <f t="shared" si="86"/>
        <v>0</v>
      </c>
      <c r="AC153" s="295">
        <f t="shared" si="86"/>
        <v>0</v>
      </c>
      <c r="AD153" s="295">
        <f t="shared" si="86"/>
        <v>0.02</v>
      </c>
      <c r="AE153" s="295">
        <f t="shared" si="86"/>
        <v>0</v>
      </c>
      <c r="AF153" s="295">
        <f t="shared" si="86"/>
        <v>0</v>
      </c>
      <c r="AG153" s="295">
        <f t="shared" si="86"/>
        <v>0</v>
      </c>
      <c r="AH153" s="295">
        <f t="shared" si="86"/>
        <v>0</v>
      </c>
      <c r="AI153" s="295">
        <f t="shared" si="86"/>
        <v>0</v>
      </c>
      <c r="AJ153" s="295">
        <f t="shared" si="86"/>
        <v>0</v>
      </c>
      <c r="AK153" s="295">
        <f t="shared" si="86"/>
        <v>0</v>
      </c>
      <c r="AL153" s="171">
        <f t="shared" si="84"/>
        <v>0.02</v>
      </c>
      <c r="AM153" s="295">
        <f t="shared" ref="AM153:BF153" si="87">SUM(AM154,AM175)</f>
        <v>0</v>
      </c>
      <c r="AN153" s="295">
        <f t="shared" si="87"/>
        <v>0</v>
      </c>
      <c r="AO153" s="295">
        <f t="shared" si="87"/>
        <v>0</v>
      </c>
      <c r="AP153" s="295">
        <f t="shared" si="87"/>
        <v>0</v>
      </c>
      <c r="AQ153" s="295">
        <f t="shared" si="87"/>
        <v>0.02</v>
      </c>
      <c r="AR153" s="295">
        <f t="shared" si="87"/>
        <v>0</v>
      </c>
      <c r="AS153" s="295">
        <f t="shared" si="87"/>
        <v>0</v>
      </c>
      <c r="AT153" s="295">
        <f t="shared" si="87"/>
        <v>0</v>
      </c>
      <c r="AU153" s="295">
        <f t="shared" si="87"/>
        <v>0</v>
      </c>
      <c r="AV153" s="295">
        <f t="shared" si="87"/>
        <v>0</v>
      </c>
      <c r="AW153" s="295">
        <f t="shared" si="87"/>
        <v>5.5E-2</v>
      </c>
      <c r="AX153" s="295">
        <f t="shared" si="87"/>
        <v>0</v>
      </c>
      <c r="AY153" s="295">
        <f t="shared" si="87"/>
        <v>0</v>
      </c>
      <c r="AZ153" s="295">
        <f t="shared" si="87"/>
        <v>0</v>
      </c>
      <c r="BA153" s="295">
        <f t="shared" si="87"/>
        <v>0</v>
      </c>
      <c r="BB153" s="295">
        <f t="shared" si="87"/>
        <v>0</v>
      </c>
      <c r="BC153" s="295">
        <f t="shared" si="87"/>
        <v>0</v>
      </c>
      <c r="BD153" s="295">
        <f t="shared" si="87"/>
        <v>0</v>
      </c>
      <c r="BE153" s="295">
        <f t="shared" si="87"/>
        <v>1.32</v>
      </c>
      <c r="BF153" s="295">
        <f t="shared" si="87"/>
        <v>30.871999999999996</v>
      </c>
      <c r="BG153" s="185"/>
      <c r="BH153" s="186"/>
      <c r="BI153" s="187"/>
      <c r="BJ153" s="185"/>
      <c r="BK153" s="187"/>
      <c r="BL153" s="185"/>
      <c r="BM153" s="185"/>
      <c r="BN153" s="188"/>
      <c r="BO153" s="185"/>
      <c r="BP153" s="380"/>
      <c r="BQ153" s="185"/>
      <c r="BR153" s="189"/>
      <c r="BS153" s="190"/>
      <c r="BT153" s="229"/>
      <c r="BU153" s="192"/>
      <c r="CJ153" s="56">
        <f t="shared" si="80"/>
        <v>34.295999999999999</v>
      </c>
      <c r="CK153" s="56">
        <f t="shared" si="81"/>
        <v>0</v>
      </c>
    </row>
    <row r="154" spans="1:89" s="98" customFormat="1" ht="22.5" customHeight="1" x14ac:dyDescent="0.3">
      <c r="A154" s="255"/>
      <c r="B154" s="245" t="s">
        <v>239</v>
      </c>
      <c r="C154" s="185"/>
      <c r="D154" s="420"/>
      <c r="E154" s="172">
        <f>SUM(E155,E173,E174,E172)</f>
        <v>6.5200000000000005</v>
      </c>
      <c r="F154" s="172">
        <f t="shared" ref="F154:BE154" si="88">SUM(F155,F173,F174,F172)</f>
        <v>0.02</v>
      </c>
      <c r="G154" s="172">
        <f t="shared" si="88"/>
        <v>0.02</v>
      </c>
      <c r="H154" s="172">
        <f t="shared" si="88"/>
        <v>0</v>
      </c>
      <c r="I154" s="172">
        <f t="shared" si="88"/>
        <v>2.8000000000000003</v>
      </c>
      <c r="J154" s="172">
        <f t="shared" si="88"/>
        <v>3.5</v>
      </c>
      <c r="K154" s="172">
        <f t="shared" si="88"/>
        <v>0</v>
      </c>
      <c r="L154" s="172">
        <f t="shared" si="88"/>
        <v>0</v>
      </c>
      <c r="M154" s="172">
        <f t="shared" si="88"/>
        <v>0</v>
      </c>
      <c r="N154" s="172">
        <f t="shared" si="88"/>
        <v>0</v>
      </c>
      <c r="O154" s="172">
        <f t="shared" si="88"/>
        <v>0</v>
      </c>
      <c r="P154" s="172">
        <f t="shared" si="88"/>
        <v>0</v>
      </c>
      <c r="Q154" s="172">
        <f t="shared" si="88"/>
        <v>0</v>
      </c>
      <c r="R154" s="172">
        <f t="shared" si="88"/>
        <v>0</v>
      </c>
      <c r="S154" s="172">
        <f t="shared" si="88"/>
        <v>0</v>
      </c>
      <c r="T154" s="172">
        <f t="shared" si="88"/>
        <v>0</v>
      </c>
      <c r="U154" s="172">
        <f t="shared" si="88"/>
        <v>0</v>
      </c>
      <c r="V154" s="172">
        <f t="shared" si="88"/>
        <v>0</v>
      </c>
      <c r="W154" s="172">
        <f t="shared" si="88"/>
        <v>0</v>
      </c>
      <c r="X154" s="172">
        <f t="shared" si="88"/>
        <v>0</v>
      </c>
      <c r="Y154" s="172">
        <f t="shared" si="88"/>
        <v>0</v>
      </c>
      <c r="Z154" s="172">
        <f t="shared" si="88"/>
        <v>0</v>
      </c>
      <c r="AA154" s="172">
        <f t="shared" si="88"/>
        <v>0</v>
      </c>
      <c r="AB154" s="172">
        <f t="shared" si="88"/>
        <v>0</v>
      </c>
      <c r="AC154" s="172">
        <f t="shared" si="88"/>
        <v>0</v>
      </c>
      <c r="AD154" s="172">
        <f t="shared" si="88"/>
        <v>0</v>
      </c>
      <c r="AE154" s="172">
        <f t="shared" si="88"/>
        <v>0</v>
      </c>
      <c r="AF154" s="172">
        <f t="shared" si="88"/>
        <v>0</v>
      </c>
      <c r="AG154" s="172">
        <f t="shared" si="88"/>
        <v>0</v>
      </c>
      <c r="AH154" s="172">
        <f t="shared" si="88"/>
        <v>0</v>
      </c>
      <c r="AI154" s="172">
        <f t="shared" si="88"/>
        <v>0</v>
      </c>
      <c r="AJ154" s="172">
        <f t="shared" si="88"/>
        <v>0</v>
      </c>
      <c r="AK154" s="172">
        <f t="shared" si="88"/>
        <v>0</v>
      </c>
      <c r="AL154" s="172">
        <f t="shared" si="88"/>
        <v>0</v>
      </c>
      <c r="AM154" s="172">
        <f t="shared" si="88"/>
        <v>0</v>
      </c>
      <c r="AN154" s="172">
        <f t="shared" si="88"/>
        <v>0</v>
      </c>
      <c r="AO154" s="172">
        <f t="shared" si="88"/>
        <v>0</v>
      </c>
      <c r="AP154" s="172">
        <f t="shared" si="88"/>
        <v>0</v>
      </c>
      <c r="AQ154" s="172">
        <f t="shared" si="88"/>
        <v>0</v>
      </c>
      <c r="AR154" s="172">
        <f t="shared" si="88"/>
        <v>0</v>
      </c>
      <c r="AS154" s="172">
        <f t="shared" si="88"/>
        <v>0</v>
      </c>
      <c r="AT154" s="172">
        <f t="shared" si="88"/>
        <v>0</v>
      </c>
      <c r="AU154" s="172">
        <f t="shared" si="88"/>
        <v>0</v>
      </c>
      <c r="AV154" s="172">
        <f t="shared" si="88"/>
        <v>0</v>
      </c>
      <c r="AW154" s="172">
        <f t="shared" si="88"/>
        <v>0</v>
      </c>
      <c r="AX154" s="172">
        <f t="shared" si="88"/>
        <v>0</v>
      </c>
      <c r="AY154" s="172">
        <f t="shared" si="88"/>
        <v>0</v>
      </c>
      <c r="AZ154" s="172">
        <f t="shared" si="88"/>
        <v>0</v>
      </c>
      <c r="BA154" s="172">
        <f t="shared" si="88"/>
        <v>0</v>
      </c>
      <c r="BB154" s="172">
        <f t="shared" si="88"/>
        <v>0</v>
      </c>
      <c r="BC154" s="172">
        <f t="shared" si="88"/>
        <v>0</v>
      </c>
      <c r="BD154" s="172">
        <f t="shared" si="88"/>
        <v>0</v>
      </c>
      <c r="BE154" s="172">
        <f t="shared" si="88"/>
        <v>0.2</v>
      </c>
      <c r="BF154" s="172">
        <f>SUM(BF155,BF173,BF174,BF172)</f>
        <v>6.5000000000000009</v>
      </c>
      <c r="BG154" s="172" t="e">
        <f>SUM(#REF!,BG155,#REF!)</f>
        <v>#REF!</v>
      </c>
      <c r="BH154" s="186"/>
      <c r="BI154" s="258"/>
      <c r="BJ154" s="203"/>
      <c r="BK154" s="258"/>
      <c r="BL154" s="172" t="e">
        <f>SUM(#REF!,BL155,#REF!)</f>
        <v>#REF!</v>
      </c>
      <c r="BM154" s="172" t="e">
        <f>SUM(#REF!,BM155,#REF!)</f>
        <v>#REF!</v>
      </c>
      <c r="BN154" s="188"/>
      <c r="BO154" s="381"/>
      <c r="BP154" s="291"/>
      <c r="BQ154" s="382"/>
      <c r="BR154" s="383"/>
      <c r="BS154" s="344"/>
      <c r="BT154" s="170"/>
      <c r="BU154" s="192" t="e">
        <f>SUM(#REF!,#REF!,#REF!)</f>
        <v>#REF!</v>
      </c>
      <c r="CJ154" s="56">
        <f t="shared" si="80"/>
        <v>6.5200000000000005</v>
      </c>
      <c r="CK154" s="56">
        <f t="shared" si="81"/>
        <v>0</v>
      </c>
    </row>
    <row r="155" spans="1:89" s="98" customFormat="1" ht="81" x14ac:dyDescent="0.3">
      <c r="A155" s="246">
        <v>1</v>
      </c>
      <c r="B155" s="202" t="s">
        <v>379</v>
      </c>
      <c r="C155" s="174" t="s">
        <v>78</v>
      </c>
      <c r="D155" s="419"/>
      <c r="E155" s="172">
        <f>SUM(E156:E171)</f>
        <v>4.3000000000000007</v>
      </c>
      <c r="F155" s="174">
        <f t="shared" ref="F155:F218" si="89">SUM(G155:H155)</f>
        <v>0</v>
      </c>
      <c r="G155" s="172">
        <f t="shared" ref="G155:BF155" si="90">SUM(G156:G171)</f>
        <v>0</v>
      </c>
      <c r="H155" s="172">
        <f t="shared" si="90"/>
        <v>0</v>
      </c>
      <c r="I155" s="171">
        <f t="shared" si="90"/>
        <v>1.8000000000000003</v>
      </c>
      <c r="J155" s="171">
        <f t="shared" si="90"/>
        <v>2.5</v>
      </c>
      <c r="K155" s="172">
        <f t="shared" si="90"/>
        <v>0</v>
      </c>
      <c r="L155" s="172">
        <f t="shared" si="90"/>
        <v>0</v>
      </c>
      <c r="M155" s="172">
        <f t="shared" si="90"/>
        <v>0</v>
      </c>
      <c r="N155" s="172">
        <f t="shared" si="90"/>
        <v>0</v>
      </c>
      <c r="O155" s="172">
        <f t="shared" si="90"/>
        <v>0</v>
      </c>
      <c r="P155" s="172">
        <f t="shared" si="90"/>
        <v>0</v>
      </c>
      <c r="Q155" s="172">
        <f t="shared" si="90"/>
        <v>0</v>
      </c>
      <c r="R155" s="172">
        <f t="shared" si="90"/>
        <v>0</v>
      </c>
      <c r="S155" s="172">
        <f t="shared" si="90"/>
        <v>0</v>
      </c>
      <c r="T155" s="172">
        <f t="shared" si="90"/>
        <v>0</v>
      </c>
      <c r="U155" s="172">
        <f t="shared" si="90"/>
        <v>0</v>
      </c>
      <c r="V155" s="172">
        <f t="shared" si="90"/>
        <v>0</v>
      </c>
      <c r="W155" s="172">
        <f t="shared" si="90"/>
        <v>0</v>
      </c>
      <c r="X155" s="172">
        <f t="shared" si="90"/>
        <v>0</v>
      </c>
      <c r="Y155" s="203">
        <f t="shared" si="50"/>
        <v>0</v>
      </c>
      <c r="Z155" s="172">
        <f t="shared" si="90"/>
        <v>0</v>
      </c>
      <c r="AA155" s="172">
        <f t="shared" si="90"/>
        <v>0</v>
      </c>
      <c r="AB155" s="172">
        <f t="shared" si="90"/>
        <v>0</v>
      </c>
      <c r="AC155" s="172">
        <f t="shared" si="90"/>
        <v>0</v>
      </c>
      <c r="AD155" s="172">
        <f t="shared" si="90"/>
        <v>0</v>
      </c>
      <c r="AE155" s="172">
        <f t="shared" si="90"/>
        <v>0</v>
      </c>
      <c r="AF155" s="172">
        <f t="shared" si="90"/>
        <v>0</v>
      </c>
      <c r="AG155" s="172">
        <f t="shared" si="90"/>
        <v>0</v>
      </c>
      <c r="AH155" s="172">
        <f t="shared" si="90"/>
        <v>0</v>
      </c>
      <c r="AI155" s="172">
        <f t="shared" si="90"/>
        <v>0</v>
      </c>
      <c r="AJ155" s="172">
        <f t="shared" si="90"/>
        <v>0</v>
      </c>
      <c r="AK155" s="172">
        <f t="shared" si="90"/>
        <v>0</v>
      </c>
      <c r="AL155" s="171">
        <f t="shared" si="84"/>
        <v>0</v>
      </c>
      <c r="AM155" s="172">
        <f t="shared" si="90"/>
        <v>0</v>
      </c>
      <c r="AN155" s="172">
        <f t="shared" si="90"/>
        <v>0</v>
      </c>
      <c r="AO155" s="172">
        <f t="shared" si="90"/>
        <v>0</v>
      </c>
      <c r="AP155" s="172">
        <f t="shared" si="90"/>
        <v>0</v>
      </c>
      <c r="AQ155" s="172">
        <f t="shared" si="90"/>
        <v>0</v>
      </c>
      <c r="AR155" s="172">
        <f t="shared" si="90"/>
        <v>0</v>
      </c>
      <c r="AS155" s="172">
        <f t="shared" si="90"/>
        <v>0</v>
      </c>
      <c r="AT155" s="172">
        <f t="shared" si="90"/>
        <v>0</v>
      </c>
      <c r="AU155" s="172">
        <f t="shared" si="90"/>
        <v>0</v>
      </c>
      <c r="AV155" s="172">
        <f t="shared" si="90"/>
        <v>0</v>
      </c>
      <c r="AW155" s="172">
        <f t="shared" si="90"/>
        <v>0</v>
      </c>
      <c r="AX155" s="172">
        <f t="shared" si="90"/>
        <v>0</v>
      </c>
      <c r="AY155" s="172">
        <f t="shared" si="90"/>
        <v>0</v>
      </c>
      <c r="AZ155" s="172">
        <f t="shared" si="90"/>
        <v>0</v>
      </c>
      <c r="BA155" s="172">
        <f t="shared" si="90"/>
        <v>0</v>
      </c>
      <c r="BB155" s="172">
        <f t="shared" si="90"/>
        <v>0</v>
      </c>
      <c r="BC155" s="172">
        <f t="shared" si="90"/>
        <v>0</v>
      </c>
      <c r="BD155" s="172">
        <f t="shared" si="90"/>
        <v>0</v>
      </c>
      <c r="BE155" s="172">
        <f t="shared" si="90"/>
        <v>0</v>
      </c>
      <c r="BF155" s="172">
        <f t="shared" si="90"/>
        <v>4.3000000000000007</v>
      </c>
      <c r="BG155" s="172">
        <f>SUM(BG156:BG169)</f>
        <v>0</v>
      </c>
      <c r="BH155" s="186">
        <f>BG155/E155</f>
        <v>0</v>
      </c>
      <c r="BI155" s="252"/>
      <c r="BJ155" s="247"/>
      <c r="BK155" s="252"/>
      <c r="BL155" s="247">
        <f>E155-BG155</f>
        <v>4.3000000000000007</v>
      </c>
      <c r="BM155" s="247"/>
      <c r="BN155" s="384" t="s">
        <v>380</v>
      </c>
      <c r="BO155" s="189"/>
      <c r="BP155" s="174"/>
      <c r="BQ155" s="385"/>
      <c r="BR155" s="383">
        <v>2021</v>
      </c>
      <c r="BS155" s="180"/>
      <c r="BT155" s="170"/>
      <c r="BU155" s="192">
        <f t="shared" ref="BU155:BU168" si="91">SUM(G156:X156,Z156:AK156,AM156:BE156)</f>
        <v>0.2</v>
      </c>
      <c r="CJ155" s="56">
        <f t="shared" si="80"/>
        <v>4.3000000000000007</v>
      </c>
      <c r="CK155" s="56">
        <f t="shared" si="81"/>
        <v>0</v>
      </c>
    </row>
    <row r="156" spans="1:89" s="98" customFormat="1" ht="60.75" x14ac:dyDescent="0.3">
      <c r="A156" s="246"/>
      <c r="B156" s="202" t="s">
        <v>381</v>
      </c>
      <c r="C156" s="174" t="s">
        <v>78</v>
      </c>
      <c r="D156" s="419"/>
      <c r="E156" s="172">
        <f t="shared" ref="E156:E171" si="92">SUM(G156:X156,Z156:AK156,AM156:BE156)</f>
        <v>0.2</v>
      </c>
      <c r="F156" s="174">
        <f t="shared" si="89"/>
        <v>0</v>
      </c>
      <c r="G156" s="174"/>
      <c r="H156" s="174"/>
      <c r="I156" s="174">
        <v>0.1</v>
      </c>
      <c r="J156" s="174">
        <v>0.1</v>
      </c>
      <c r="K156" s="247"/>
      <c r="L156" s="247"/>
      <c r="M156" s="171"/>
      <c r="N156" s="171"/>
      <c r="O156" s="171"/>
      <c r="P156" s="171"/>
      <c r="Q156" s="171"/>
      <c r="R156" s="171"/>
      <c r="S156" s="171"/>
      <c r="T156" s="171"/>
      <c r="U156" s="171"/>
      <c r="V156" s="171"/>
      <c r="W156" s="171"/>
      <c r="X156" s="171"/>
      <c r="Y156" s="203">
        <f t="shared" si="50"/>
        <v>0</v>
      </c>
      <c r="Z156" s="171"/>
      <c r="AA156" s="171"/>
      <c r="AB156" s="171"/>
      <c r="AC156" s="171"/>
      <c r="AD156" s="171"/>
      <c r="AE156" s="171"/>
      <c r="AF156" s="171"/>
      <c r="AG156" s="171"/>
      <c r="AH156" s="171"/>
      <c r="AI156" s="171"/>
      <c r="AJ156" s="171"/>
      <c r="AK156" s="171"/>
      <c r="AL156" s="171">
        <f t="shared" si="84"/>
        <v>0</v>
      </c>
      <c r="AM156" s="171"/>
      <c r="AN156" s="171"/>
      <c r="AO156" s="171"/>
      <c r="AP156" s="171"/>
      <c r="AQ156" s="171"/>
      <c r="AR156" s="171"/>
      <c r="AS156" s="171"/>
      <c r="AT156" s="171"/>
      <c r="AU156" s="171"/>
      <c r="AV156" s="171"/>
      <c r="AW156" s="171"/>
      <c r="AX156" s="171"/>
      <c r="AY156" s="171"/>
      <c r="AZ156" s="171"/>
      <c r="BA156" s="171"/>
      <c r="BB156" s="171"/>
      <c r="BC156" s="171"/>
      <c r="BD156" s="171"/>
      <c r="BE156" s="171"/>
      <c r="BF156" s="174">
        <f t="shared" ref="BF156:BF240" si="93">E156-F156</f>
        <v>0.2</v>
      </c>
      <c r="BG156" s="205"/>
      <c r="BH156" s="186"/>
      <c r="BI156" s="252"/>
      <c r="BJ156" s="247"/>
      <c r="BK156" s="252"/>
      <c r="BL156" s="247">
        <v>0.16</v>
      </c>
      <c r="BM156" s="171"/>
      <c r="BN156" s="386"/>
      <c r="BO156" s="189" t="s">
        <v>142</v>
      </c>
      <c r="BP156" s="174"/>
      <c r="BQ156" s="385"/>
      <c r="BR156" s="383"/>
      <c r="BS156" s="180"/>
      <c r="BT156" s="170"/>
      <c r="BU156" s="192">
        <f t="shared" si="91"/>
        <v>0.2</v>
      </c>
      <c r="CJ156" s="56">
        <f t="shared" si="80"/>
        <v>0.2</v>
      </c>
      <c r="CK156" s="56">
        <f t="shared" si="81"/>
        <v>0</v>
      </c>
    </row>
    <row r="157" spans="1:89" s="98" customFormat="1" ht="48" customHeight="1" x14ac:dyDescent="0.3">
      <c r="A157" s="246"/>
      <c r="B157" s="202" t="s">
        <v>382</v>
      </c>
      <c r="C157" s="174" t="s">
        <v>78</v>
      </c>
      <c r="D157" s="419"/>
      <c r="E157" s="172">
        <f t="shared" si="92"/>
        <v>0.2</v>
      </c>
      <c r="F157" s="174">
        <f t="shared" si="89"/>
        <v>0</v>
      </c>
      <c r="G157" s="174"/>
      <c r="H157" s="174"/>
      <c r="I157" s="174">
        <v>0.1</v>
      </c>
      <c r="J157" s="174">
        <v>0.1</v>
      </c>
      <c r="K157" s="247"/>
      <c r="L157" s="247"/>
      <c r="M157" s="171"/>
      <c r="N157" s="171"/>
      <c r="O157" s="171"/>
      <c r="P157" s="171"/>
      <c r="Q157" s="171"/>
      <c r="R157" s="171"/>
      <c r="S157" s="171"/>
      <c r="T157" s="171"/>
      <c r="U157" s="171"/>
      <c r="V157" s="171"/>
      <c r="W157" s="171"/>
      <c r="X157" s="171"/>
      <c r="Y157" s="203">
        <f t="shared" si="50"/>
        <v>0</v>
      </c>
      <c r="Z157" s="171"/>
      <c r="AA157" s="171"/>
      <c r="AB157" s="171"/>
      <c r="AC157" s="171"/>
      <c r="AD157" s="171"/>
      <c r="AE157" s="171"/>
      <c r="AF157" s="171"/>
      <c r="AG157" s="171"/>
      <c r="AH157" s="171"/>
      <c r="AI157" s="171"/>
      <c r="AJ157" s="171"/>
      <c r="AK157" s="171"/>
      <c r="AL157" s="171">
        <f t="shared" si="84"/>
        <v>0</v>
      </c>
      <c r="AM157" s="171"/>
      <c r="AN157" s="171"/>
      <c r="AO157" s="171"/>
      <c r="AP157" s="171"/>
      <c r="AQ157" s="171"/>
      <c r="AR157" s="171"/>
      <c r="AS157" s="171"/>
      <c r="AT157" s="171"/>
      <c r="AU157" s="171"/>
      <c r="AV157" s="171"/>
      <c r="AW157" s="171"/>
      <c r="AX157" s="171"/>
      <c r="AY157" s="171"/>
      <c r="AZ157" s="171"/>
      <c r="BA157" s="171"/>
      <c r="BB157" s="171"/>
      <c r="BC157" s="171"/>
      <c r="BD157" s="171"/>
      <c r="BE157" s="171"/>
      <c r="BF157" s="174">
        <f t="shared" si="93"/>
        <v>0.2</v>
      </c>
      <c r="BG157" s="205"/>
      <c r="BH157" s="186"/>
      <c r="BI157" s="252"/>
      <c r="BJ157" s="247"/>
      <c r="BK157" s="252"/>
      <c r="BL157" s="247">
        <v>0.17</v>
      </c>
      <c r="BM157" s="171"/>
      <c r="BN157" s="386"/>
      <c r="BO157" s="189" t="s">
        <v>142</v>
      </c>
      <c r="BP157" s="174"/>
      <c r="BQ157" s="385"/>
      <c r="BR157" s="383"/>
      <c r="BS157" s="180"/>
      <c r="BT157" s="170"/>
      <c r="BU157" s="192">
        <f t="shared" si="91"/>
        <v>0.2</v>
      </c>
      <c r="CJ157" s="56">
        <f t="shared" si="80"/>
        <v>0.2</v>
      </c>
      <c r="CK157" s="56">
        <f t="shared" si="81"/>
        <v>0</v>
      </c>
    </row>
    <row r="158" spans="1:89" s="98" customFormat="1" ht="42.75" customHeight="1" x14ac:dyDescent="0.3">
      <c r="A158" s="246"/>
      <c r="B158" s="202" t="s">
        <v>383</v>
      </c>
      <c r="C158" s="174" t="s">
        <v>78</v>
      </c>
      <c r="D158" s="419"/>
      <c r="E158" s="172">
        <f t="shared" si="92"/>
        <v>0.2</v>
      </c>
      <c r="F158" s="174">
        <f t="shared" si="89"/>
        <v>0</v>
      </c>
      <c r="G158" s="174"/>
      <c r="H158" s="174"/>
      <c r="I158" s="174">
        <v>0.1</v>
      </c>
      <c r="J158" s="174">
        <v>0.1</v>
      </c>
      <c r="K158" s="247"/>
      <c r="L158" s="247"/>
      <c r="M158" s="171"/>
      <c r="N158" s="171"/>
      <c r="O158" s="171"/>
      <c r="P158" s="171"/>
      <c r="Q158" s="171"/>
      <c r="R158" s="171"/>
      <c r="S158" s="171"/>
      <c r="T158" s="171"/>
      <c r="U158" s="171"/>
      <c r="V158" s="171"/>
      <c r="W158" s="171"/>
      <c r="X158" s="171"/>
      <c r="Y158" s="203">
        <f t="shared" si="50"/>
        <v>0</v>
      </c>
      <c r="Z158" s="171"/>
      <c r="AA158" s="171"/>
      <c r="AB158" s="171"/>
      <c r="AC158" s="171"/>
      <c r="AD158" s="171"/>
      <c r="AE158" s="171"/>
      <c r="AF158" s="171"/>
      <c r="AG158" s="171"/>
      <c r="AH158" s="171"/>
      <c r="AI158" s="171"/>
      <c r="AJ158" s="171"/>
      <c r="AK158" s="171"/>
      <c r="AL158" s="171">
        <f t="shared" si="84"/>
        <v>0</v>
      </c>
      <c r="AM158" s="171"/>
      <c r="AN158" s="171"/>
      <c r="AO158" s="171"/>
      <c r="AP158" s="171"/>
      <c r="AQ158" s="171"/>
      <c r="AR158" s="171"/>
      <c r="AS158" s="171"/>
      <c r="AT158" s="171"/>
      <c r="AU158" s="171"/>
      <c r="AV158" s="171"/>
      <c r="AW158" s="171"/>
      <c r="AX158" s="171"/>
      <c r="AY158" s="171"/>
      <c r="AZ158" s="171"/>
      <c r="BA158" s="171"/>
      <c r="BB158" s="171"/>
      <c r="BC158" s="171"/>
      <c r="BD158" s="171"/>
      <c r="BE158" s="171"/>
      <c r="BF158" s="174">
        <f t="shared" si="93"/>
        <v>0.2</v>
      </c>
      <c r="BG158" s="205"/>
      <c r="BH158" s="186"/>
      <c r="BI158" s="252"/>
      <c r="BJ158" s="247"/>
      <c r="BK158" s="252"/>
      <c r="BL158" s="247">
        <v>0.13</v>
      </c>
      <c r="BM158" s="171"/>
      <c r="BN158" s="386"/>
      <c r="BO158" s="189" t="s">
        <v>142</v>
      </c>
      <c r="BP158" s="174"/>
      <c r="BQ158" s="385"/>
      <c r="BR158" s="383"/>
      <c r="BS158" s="180"/>
      <c r="BT158" s="170"/>
      <c r="BU158" s="192">
        <f t="shared" si="91"/>
        <v>0.2</v>
      </c>
      <c r="CJ158" s="56">
        <f t="shared" si="80"/>
        <v>0.2</v>
      </c>
      <c r="CK158" s="56">
        <f t="shared" si="81"/>
        <v>0</v>
      </c>
    </row>
    <row r="159" spans="1:89" s="98" customFormat="1" ht="42.75" customHeight="1" x14ac:dyDescent="0.3">
      <c r="A159" s="246"/>
      <c r="B159" s="202" t="s">
        <v>384</v>
      </c>
      <c r="C159" s="174" t="s">
        <v>78</v>
      </c>
      <c r="D159" s="419"/>
      <c r="E159" s="172">
        <f t="shared" si="92"/>
        <v>0.2</v>
      </c>
      <c r="F159" s="174">
        <f t="shared" si="89"/>
        <v>0</v>
      </c>
      <c r="G159" s="174"/>
      <c r="H159" s="174"/>
      <c r="I159" s="174">
        <v>0.1</v>
      </c>
      <c r="J159" s="174">
        <v>0.1</v>
      </c>
      <c r="K159" s="247"/>
      <c r="L159" s="247"/>
      <c r="M159" s="171"/>
      <c r="N159" s="171"/>
      <c r="O159" s="171"/>
      <c r="P159" s="171"/>
      <c r="Q159" s="171"/>
      <c r="R159" s="171"/>
      <c r="S159" s="171"/>
      <c r="T159" s="171"/>
      <c r="U159" s="171"/>
      <c r="V159" s="171"/>
      <c r="W159" s="171"/>
      <c r="X159" s="171"/>
      <c r="Y159" s="203">
        <f t="shared" si="50"/>
        <v>0</v>
      </c>
      <c r="Z159" s="171"/>
      <c r="AA159" s="171"/>
      <c r="AB159" s="171"/>
      <c r="AC159" s="171"/>
      <c r="AD159" s="171"/>
      <c r="AE159" s="171"/>
      <c r="AF159" s="171"/>
      <c r="AG159" s="171"/>
      <c r="AH159" s="171"/>
      <c r="AI159" s="171"/>
      <c r="AJ159" s="171"/>
      <c r="AK159" s="171"/>
      <c r="AL159" s="171">
        <f t="shared" si="84"/>
        <v>0</v>
      </c>
      <c r="AM159" s="171"/>
      <c r="AN159" s="171"/>
      <c r="AO159" s="171"/>
      <c r="AP159" s="171"/>
      <c r="AQ159" s="171"/>
      <c r="AR159" s="171"/>
      <c r="AS159" s="171"/>
      <c r="AT159" s="171"/>
      <c r="AU159" s="171"/>
      <c r="AV159" s="171"/>
      <c r="AW159" s="171"/>
      <c r="AX159" s="171"/>
      <c r="AY159" s="171"/>
      <c r="AZ159" s="171"/>
      <c r="BA159" s="171"/>
      <c r="BB159" s="171"/>
      <c r="BC159" s="171"/>
      <c r="BD159" s="171"/>
      <c r="BE159" s="171"/>
      <c r="BF159" s="174">
        <f t="shared" si="93"/>
        <v>0.2</v>
      </c>
      <c r="BG159" s="205"/>
      <c r="BH159" s="186"/>
      <c r="BI159" s="252"/>
      <c r="BJ159" s="247"/>
      <c r="BK159" s="252"/>
      <c r="BL159" s="247">
        <v>0.16</v>
      </c>
      <c r="BM159" s="171"/>
      <c r="BN159" s="386"/>
      <c r="BO159" s="189" t="s">
        <v>142</v>
      </c>
      <c r="BP159" s="174"/>
      <c r="BQ159" s="385"/>
      <c r="BR159" s="383"/>
      <c r="BS159" s="180"/>
      <c r="BT159" s="170"/>
      <c r="BU159" s="192">
        <f t="shared" si="91"/>
        <v>0.1</v>
      </c>
      <c r="CJ159" s="56">
        <f t="shared" si="80"/>
        <v>0.2</v>
      </c>
      <c r="CK159" s="56">
        <f t="shared" si="81"/>
        <v>0</v>
      </c>
    </row>
    <row r="160" spans="1:89" s="98" customFormat="1" ht="42.75" customHeight="1" x14ac:dyDescent="0.3">
      <c r="A160" s="246"/>
      <c r="B160" s="202" t="s">
        <v>385</v>
      </c>
      <c r="C160" s="174" t="s">
        <v>78</v>
      </c>
      <c r="D160" s="419"/>
      <c r="E160" s="172">
        <f t="shared" si="92"/>
        <v>0.1</v>
      </c>
      <c r="F160" s="174">
        <f t="shared" si="89"/>
        <v>0</v>
      </c>
      <c r="G160" s="174"/>
      <c r="H160" s="174"/>
      <c r="I160" s="174"/>
      <c r="J160" s="174">
        <v>0.1</v>
      </c>
      <c r="K160" s="247"/>
      <c r="L160" s="247"/>
      <c r="M160" s="171"/>
      <c r="N160" s="171"/>
      <c r="O160" s="171"/>
      <c r="P160" s="171"/>
      <c r="Q160" s="171"/>
      <c r="R160" s="171"/>
      <c r="S160" s="171"/>
      <c r="T160" s="171"/>
      <c r="U160" s="171"/>
      <c r="V160" s="171"/>
      <c r="W160" s="171"/>
      <c r="X160" s="171"/>
      <c r="Y160" s="203">
        <f t="shared" si="50"/>
        <v>0</v>
      </c>
      <c r="Z160" s="171"/>
      <c r="AA160" s="171"/>
      <c r="AB160" s="171"/>
      <c r="AC160" s="171"/>
      <c r="AD160" s="171"/>
      <c r="AE160" s="171"/>
      <c r="AF160" s="171"/>
      <c r="AG160" s="171"/>
      <c r="AH160" s="171"/>
      <c r="AI160" s="171"/>
      <c r="AJ160" s="171"/>
      <c r="AK160" s="171"/>
      <c r="AL160" s="171">
        <f t="shared" si="84"/>
        <v>0</v>
      </c>
      <c r="AM160" s="171"/>
      <c r="AN160" s="171"/>
      <c r="AO160" s="171"/>
      <c r="AP160" s="171"/>
      <c r="AQ160" s="171"/>
      <c r="AR160" s="171"/>
      <c r="AS160" s="171"/>
      <c r="AT160" s="171"/>
      <c r="AU160" s="171"/>
      <c r="AV160" s="171"/>
      <c r="AW160" s="171"/>
      <c r="AX160" s="171"/>
      <c r="AY160" s="171"/>
      <c r="AZ160" s="171"/>
      <c r="BA160" s="171"/>
      <c r="BB160" s="171"/>
      <c r="BC160" s="171"/>
      <c r="BD160" s="171"/>
      <c r="BE160" s="171"/>
      <c r="BF160" s="174">
        <f t="shared" si="93"/>
        <v>0.1</v>
      </c>
      <c r="BG160" s="205"/>
      <c r="BH160" s="186"/>
      <c r="BI160" s="252"/>
      <c r="BJ160" s="247"/>
      <c r="BK160" s="252"/>
      <c r="BL160" s="247">
        <v>0.18000000000000002</v>
      </c>
      <c r="BM160" s="171"/>
      <c r="BN160" s="386"/>
      <c r="BO160" s="189" t="s">
        <v>142</v>
      </c>
      <c r="BP160" s="174"/>
      <c r="BQ160" s="385"/>
      <c r="BR160" s="383"/>
      <c r="BS160" s="180"/>
      <c r="BT160" s="170"/>
      <c r="BU160" s="192">
        <f t="shared" si="91"/>
        <v>0.1</v>
      </c>
      <c r="CJ160" s="56">
        <f t="shared" si="80"/>
        <v>0.1</v>
      </c>
      <c r="CK160" s="56">
        <f t="shared" si="81"/>
        <v>0</v>
      </c>
    </row>
    <row r="161" spans="1:89" s="98" customFormat="1" ht="40.5" x14ac:dyDescent="0.3">
      <c r="A161" s="246"/>
      <c r="B161" s="202" t="s">
        <v>386</v>
      </c>
      <c r="C161" s="174" t="s">
        <v>78</v>
      </c>
      <c r="D161" s="419"/>
      <c r="E161" s="172">
        <f t="shared" si="92"/>
        <v>0.1</v>
      </c>
      <c r="F161" s="174">
        <f t="shared" si="89"/>
        <v>0</v>
      </c>
      <c r="G161" s="174"/>
      <c r="H161" s="174"/>
      <c r="I161" s="174"/>
      <c r="J161" s="174">
        <v>0.1</v>
      </c>
      <c r="K161" s="247"/>
      <c r="L161" s="247"/>
      <c r="M161" s="171"/>
      <c r="N161" s="171"/>
      <c r="O161" s="171"/>
      <c r="P161" s="171"/>
      <c r="Q161" s="171"/>
      <c r="R161" s="171"/>
      <c r="S161" s="171"/>
      <c r="T161" s="171"/>
      <c r="U161" s="171"/>
      <c r="V161" s="171"/>
      <c r="W161" s="171"/>
      <c r="X161" s="171"/>
      <c r="Y161" s="203">
        <f t="shared" ref="Y161:Y220" si="94">SUM(Z161:AE161)</f>
        <v>0</v>
      </c>
      <c r="Z161" s="171"/>
      <c r="AA161" s="171"/>
      <c r="AB161" s="171"/>
      <c r="AC161" s="171"/>
      <c r="AD161" s="171"/>
      <c r="AE161" s="171"/>
      <c r="AF161" s="171"/>
      <c r="AG161" s="171"/>
      <c r="AH161" s="171"/>
      <c r="AI161" s="171"/>
      <c r="AJ161" s="171"/>
      <c r="AK161" s="171"/>
      <c r="AL161" s="171">
        <f t="shared" si="84"/>
        <v>0</v>
      </c>
      <c r="AM161" s="171"/>
      <c r="AN161" s="171"/>
      <c r="AO161" s="171"/>
      <c r="AP161" s="171"/>
      <c r="AQ161" s="171"/>
      <c r="AR161" s="171"/>
      <c r="AS161" s="171"/>
      <c r="AT161" s="171"/>
      <c r="AU161" s="171"/>
      <c r="AV161" s="171"/>
      <c r="AW161" s="171"/>
      <c r="AX161" s="171"/>
      <c r="AY161" s="171"/>
      <c r="AZ161" s="171"/>
      <c r="BA161" s="171"/>
      <c r="BB161" s="171"/>
      <c r="BC161" s="171"/>
      <c r="BD161" s="171"/>
      <c r="BE161" s="171"/>
      <c r="BF161" s="174">
        <f t="shared" si="93"/>
        <v>0.1</v>
      </c>
      <c r="BG161" s="205"/>
      <c r="BH161" s="186"/>
      <c r="BI161" s="252"/>
      <c r="BJ161" s="247"/>
      <c r="BK161" s="252"/>
      <c r="BL161" s="247">
        <v>0.2</v>
      </c>
      <c r="BM161" s="171"/>
      <c r="BN161" s="386"/>
      <c r="BO161" s="189"/>
      <c r="BP161" s="174"/>
      <c r="BQ161" s="385"/>
      <c r="BR161" s="383"/>
      <c r="BS161" s="180"/>
      <c r="BT161" s="170"/>
      <c r="BU161" s="192">
        <f t="shared" si="91"/>
        <v>0.1</v>
      </c>
      <c r="CJ161" s="56">
        <f t="shared" si="80"/>
        <v>0.1</v>
      </c>
      <c r="CK161" s="56">
        <f t="shared" si="81"/>
        <v>0</v>
      </c>
    </row>
    <row r="162" spans="1:89" s="98" customFormat="1" ht="40.5" x14ac:dyDescent="0.3">
      <c r="A162" s="246"/>
      <c r="B162" s="202" t="s">
        <v>387</v>
      </c>
      <c r="C162" s="174" t="s">
        <v>78</v>
      </c>
      <c r="D162" s="419"/>
      <c r="E162" s="172">
        <f t="shared" si="92"/>
        <v>0.1</v>
      </c>
      <c r="F162" s="174">
        <f t="shared" si="89"/>
        <v>0</v>
      </c>
      <c r="G162" s="174"/>
      <c r="H162" s="174"/>
      <c r="I162" s="174">
        <v>0.05</v>
      </c>
      <c r="J162" s="174">
        <v>0.05</v>
      </c>
      <c r="K162" s="247"/>
      <c r="L162" s="247"/>
      <c r="M162" s="171"/>
      <c r="N162" s="171"/>
      <c r="O162" s="171"/>
      <c r="P162" s="171"/>
      <c r="Q162" s="171"/>
      <c r="R162" s="171"/>
      <c r="S162" s="171"/>
      <c r="T162" s="171"/>
      <c r="U162" s="171"/>
      <c r="V162" s="171"/>
      <c r="W162" s="171"/>
      <c r="X162" s="171"/>
      <c r="Y162" s="203">
        <f t="shared" si="94"/>
        <v>0</v>
      </c>
      <c r="Z162" s="171"/>
      <c r="AA162" s="171"/>
      <c r="AB162" s="171"/>
      <c r="AC162" s="171"/>
      <c r="AD162" s="171"/>
      <c r="AE162" s="171"/>
      <c r="AF162" s="171"/>
      <c r="AG162" s="171"/>
      <c r="AH162" s="171"/>
      <c r="AI162" s="171"/>
      <c r="AJ162" s="171"/>
      <c r="AK162" s="171"/>
      <c r="AL162" s="171">
        <f t="shared" si="84"/>
        <v>0</v>
      </c>
      <c r="AM162" s="171"/>
      <c r="AN162" s="171"/>
      <c r="AO162" s="171"/>
      <c r="AP162" s="171"/>
      <c r="AQ162" s="171"/>
      <c r="AR162" s="171"/>
      <c r="AS162" s="171"/>
      <c r="AT162" s="171"/>
      <c r="AU162" s="171"/>
      <c r="AV162" s="171"/>
      <c r="AW162" s="171"/>
      <c r="AX162" s="171"/>
      <c r="AY162" s="171"/>
      <c r="AZ162" s="171"/>
      <c r="BA162" s="171"/>
      <c r="BB162" s="171"/>
      <c r="BC162" s="171"/>
      <c r="BD162" s="171"/>
      <c r="BE162" s="171"/>
      <c r="BF162" s="174">
        <f t="shared" si="93"/>
        <v>0.1</v>
      </c>
      <c r="BG162" s="205"/>
      <c r="BH162" s="186"/>
      <c r="BI162" s="252"/>
      <c r="BJ162" s="247"/>
      <c r="BK162" s="252"/>
      <c r="BL162" s="247">
        <v>0.1</v>
      </c>
      <c r="BM162" s="171"/>
      <c r="BN162" s="386"/>
      <c r="BO162" s="189"/>
      <c r="BP162" s="174"/>
      <c r="BQ162" s="385"/>
      <c r="BR162" s="383"/>
      <c r="BS162" s="180"/>
      <c r="BT162" s="170"/>
      <c r="BU162" s="192" t="e">
        <f>SUM(#REF!,#REF!,#REF!)</f>
        <v>#REF!</v>
      </c>
      <c r="CJ162" s="56">
        <f t="shared" si="80"/>
        <v>0.1</v>
      </c>
      <c r="CK162" s="56">
        <f t="shared" si="81"/>
        <v>0</v>
      </c>
    </row>
    <row r="163" spans="1:89" s="98" customFormat="1" ht="40.5" x14ac:dyDescent="0.3">
      <c r="A163" s="246"/>
      <c r="B163" s="202" t="s">
        <v>388</v>
      </c>
      <c r="C163" s="174" t="s">
        <v>78</v>
      </c>
      <c r="D163" s="419"/>
      <c r="E163" s="172">
        <f t="shared" si="92"/>
        <v>0.2</v>
      </c>
      <c r="F163" s="174">
        <f t="shared" si="89"/>
        <v>0</v>
      </c>
      <c r="G163" s="174"/>
      <c r="H163" s="174"/>
      <c r="I163" s="174">
        <v>0.1</v>
      </c>
      <c r="J163" s="174">
        <v>0.1</v>
      </c>
      <c r="K163" s="247"/>
      <c r="L163" s="247"/>
      <c r="M163" s="171"/>
      <c r="N163" s="171"/>
      <c r="O163" s="171"/>
      <c r="P163" s="171"/>
      <c r="Q163" s="171"/>
      <c r="R163" s="171"/>
      <c r="S163" s="171"/>
      <c r="T163" s="171"/>
      <c r="U163" s="171"/>
      <c r="V163" s="171"/>
      <c r="W163" s="171"/>
      <c r="X163" s="171"/>
      <c r="Y163" s="203">
        <f t="shared" si="94"/>
        <v>0</v>
      </c>
      <c r="Z163" s="171"/>
      <c r="AA163" s="171"/>
      <c r="AB163" s="171"/>
      <c r="AC163" s="171"/>
      <c r="AD163" s="171"/>
      <c r="AE163" s="171"/>
      <c r="AF163" s="171"/>
      <c r="AG163" s="171"/>
      <c r="AH163" s="171"/>
      <c r="AI163" s="171"/>
      <c r="AJ163" s="171"/>
      <c r="AK163" s="171"/>
      <c r="AL163" s="171">
        <f t="shared" si="84"/>
        <v>0</v>
      </c>
      <c r="AM163" s="171"/>
      <c r="AN163" s="171"/>
      <c r="AO163" s="171"/>
      <c r="AP163" s="171"/>
      <c r="AQ163" s="171"/>
      <c r="AR163" s="171"/>
      <c r="AS163" s="171"/>
      <c r="AT163" s="171"/>
      <c r="AU163" s="171"/>
      <c r="AV163" s="171"/>
      <c r="AW163" s="171"/>
      <c r="AX163" s="171"/>
      <c r="AY163" s="171"/>
      <c r="AZ163" s="171"/>
      <c r="BA163" s="171"/>
      <c r="BB163" s="171"/>
      <c r="BC163" s="171"/>
      <c r="BD163" s="171"/>
      <c r="BE163" s="171"/>
      <c r="BF163" s="174">
        <f t="shared" si="93"/>
        <v>0.2</v>
      </c>
      <c r="BG163" s="205"/>
      <c r="BH163" s="186"/>
      <c r="BI163" s="252"/>
      <c r="BJ163" s="247"/>
      <c r="BK163" s="252"/>
      <c r="BL163" s="247">
        <v>0.19999999999999998</v>
      </c>
      <c r="BM163" s="205"/>
      <c r="BN163" s="386"/>
      <c r="BO163" s="189">
        <v>2018.2019</v>
      </c>
      <c r="BP163" s="265"/>
      <c r="BQ163" s="385"/>
      <c r="BR163" s="383"/>
      <c r="BS163" s="180"/>
      <c r="BT163" s="170"/>
      <c r="BU163" s="192">
        <f t="shared" si="91"/>
        <v>0.2</v>
      </c>
      <c r="CJ163" s="56">
        <f t="shared" si="80"/>
        <v>0.2</v>
      </c>
      <c r="CK163" s="56">
        <f t="shared" si="81"/>
        <v>0</v>
      </c>
    </row>
    <row r="164" spans="1:89" s="98" customFormat="1" ht="40.5" x14ac:dyDescent="0.3">
      <c r="A164" s="246"/>
      <c r="B164" s="202" t="s">
        <v>389</v>
      </c>
      <c r="C164" s="174" t="s">
        <v>78</v>
      </c>
      <c r="D164" s="419"/>
      <c r="E164" s="172">
        <f t="shared" si="92"/>
        <v>0.2</v>
      </c>
      <c r="F164" s="174">
        <f t="shared" si="89"/>
        <v>0</v>
      </c>
      <c r="G164" s="205"/>
      <c r="H164" s="269"/>
      <c r="I164" s="174">
        <v>0.05</v>
      </c>
      <c r="J164" s="174">
        <v>0.15</v>
      </c>
      <c r="K164" s="271"/>
      <c r="L164" s="271"/>
      <c r="M164" s="269"/>
      <c r="N164" s="269"/>
      <c r="O164" s="269"/>
      <c r="P164" s="269"/>
      <c r="Q164" s="269"/>
      <c r="R164" s="269"/>
      <c r="S164" s="269"/>
      <c r="T164" s="269"/>
      <c r="U164" s="269"/>
      <c r="V164" s="269"/>
      <c r="W164" s="269"/>
      <c r="X164" s="269"/>
      <c r="Y164" s="203">
        <f t="shared" si="94"/>
        <v>0</v>
      </c>
      <c r="Z164" s="269"/>
      <c r="AA164" s="269"/>
      <c r="AB164" s="269"/>
      <c r="AC164" s="269"/>
      <c r="AD164" s="269"/>
      <c r="AE164" s="269"/>
      <c r="AF164" s="269"/>
      <c r="AG164" s="269"/>
      <c r="AH164" s="269"/>
      <c r="AI164" s="269"/>
      <c r="AJ164" s="269"/>
      <c r="AK164" s="269"/>
      <c r="AL164" s="171">
        <f t="shared" si="84"/>
        <v>0</v>
      </c>
      <c r="AM164" s="269"/>
      <c r="AN164" s="269"/>
      <c r="AO164" s="269"/>
      <c r="AP164" s="269"/>
      <c r="AQ164" s="269"/>
      <c r="AR164" s="269"/>
      <c r="AS164" s="269"/>
      <c r="AT164" s="269"/>
      <c r="AU164" s="269"/>
      <c r="AV164" s="269"/>
      <c r="AW164" s="269"/>
      <c r="AX164" s="269"/>
      <c r="AY164" s="269"/>
      <c r="AZ164" s="269"/>
      <c r="BA164" s="269"/>
      <c r="BB164" s="269"/>
      <c r="BC164" s="269"/>
      <c r="BD164" s="269"/>
      <c r="BE164" s="269"/>
      <c r="BF164" s="174">
        <f t="shared" si="93"/>
        <v>0.2</v>
      </c>
      <c r="BG164" s="205"/>
      <c r="BH164" s="186"/>
      <c r="BI164" s="252"/>
      <c r="BJ164" s="247"/>
      <c r="BK164" s="252"/>
      <c r="BL164" s="247">
        <v>0.12000000000000001</v>
      </c>
      <c r="BM164" s="205"/>
      <c r="BN164" s="386"/>
      <c r="BO164" s="189"/>
      <c r="BP164" s="265"/>
      <c r="BQ164" s="385"/>
      <c r="BR164" s="383"/>
      <c r="BS164" s="180"/>
      <c r="BT164" s="170"/>
      <c r="BU164" s="192">
        <f t="shared" si="91"/>
        <v>0.2</v>
      </c>
      <c r="CJ164" s="56">
        <f t="shared" si="80"/>
        <v>0.2</v>
      </c>
      <c r="CK164" s="56">
        <f t="shared" si="81"/>
        <v>0</v>
      </c>
    </row>
    <row r="165" spans="1:89" s="98" customFormat="1" ht="40.5" x14ac:dyDescent="0.3">
      <c r="A165" s="246"/>
      <c r="B165" s="202" t="s">
        <v>390</v>
      </c>
      <c r="C165" s="174" t="s">
        <v>78</v>
      </c>
      <c r="D165" s="419"/>
      <c r="E165" s="172">
        <f t="shared" si="92"/>
        <v>0.2</v>
      </c>
      <c r="F165" s="174">
        <f t="shared" si="89"/>
        <v>0</v>
      </c>
      <c r="G165" s="205"/>
      <c r="H165" s="269"/>
      <c r="I165" s="174">
        <v>0.1</v>
      </c>
      <c r="J165" s="174">
        <v>0.1</v>
      </c>
      <c r="K165" s="271"/>
      <c r="L165" s="271"/>
      <c r="M165" s="269"/>
      <c r="N165" s="269"/>
      <c r="O165" s="269"/>
      <c r="P165" s="269"/>
      <c r="Q165" s="269"/>
      <c r="R165" s="269"/>
      <c r="S165" s="269"/>
      <c r="T165" s="269"/>
      <c r="U165" s="269"/>
      <c r="V165" s="269"/>
      <c r="W165" s="269"/>
      <c r="X165" s="269"/>
      <c r="Y165" s="203">
        <f t="shared" si="94"/>
        <v>0</v>
      </c>
      <c r="Z165" s="269"/>
      <c r="AA165" s="269"/>
      <c r="AB165" s="269"/>
      <c r="AC165" s="269"/>
      <c r="AD165" s="269"/>
      <c r="AE165" s="269"/>
      <c r="AF165" s="269"/>
      <c r="AG165" s="269"/>
      <c r="AH165" s="269"/>
      <c r="AI165" s="269"/>
      <c r="AJ165" s="269"/>
      <c r="AK165" s="269"/>
      <c r="AL165" s="171">
        <f t="shared" si="84"/>
        <v>0</v>
      </c>
      <c r="AM165" s="269"/>
      <c r="AN165" s="269"/>
      <c r="AO165" s="269"/>
      <c r="AP165" s="269"/>
      <c r="AQ165" s="269"/>
      <c r="AR165" s="269"/>
      <c r="AS165" s="269"/>
      <c r="AT165" s="269"/>
      <c r="AU165" s="269"/>
      <c r="AV165" s="269"/>
      <c r="AW165" s="269"/>
      <c r="AX165" s="269"/>
      <c r="AY165" s="269"/>
      <c r="AZ165" s="269"/>
      <c r="BA165" s="269"/>
      <c r="BB165" s="269"/>
      <c r="BC165" s="269"/>
      <c r="BD165" s="269"/>
      <c r="BE165" s="269"/>
      <c r="BF165" s="174">
        <f t="shared" si="93"/>
        <v>0.2</v>
      </c>
      <c r="BG165" s="205"/>
      <c r="BH165" s="186"/>
      <c r="BI165" s="252"/>
      <c r="BJ165" s="247"/>
      <c r="BK165" s="252"/>
      <c r="BL165" s="247">
        <v>0.18000000000000005</v>
      </c>
      <c r="BM165" s="205"/>
      <c r="BN165" s="386"/>
      <c r="BO165" s="189"/>
      <c r="BP165" s="265"/>
      <c r="BQ165" s="385"/>
      <c r="BR165" s="383"/>
      <c r="BS165" s="180"/>
      <c r="BT165" s="170"/>
      <c r="BU165" s="192">
        <f t="shared" si="91"/>
        <v>0.2</v>
      </c>
      <c r="CJ165" s="56">
        <f t="shared" si="80"/>
        <v>0.2</v>
      </c>
      <c r="CK165" s="56">
        <f t="shared" si="81"/>
        <v>0</v>
      </c>
    </row>
    <row r="166" spans="1:89" s="98" customFormat="1" ht="72" customHeight="1" x14ac:dyDescent="0.3">
      <c r="A166" s="387"/>
      <c r="B166" s="202" t="s">
        <v>391</v>
      </c>
      <c r="C166" s="174" t="s">
        <v>78</v>
      </c>
      <c r="D166" s="419"/>
      <c r="E166" s="172">
        <f t="shared" si="92"/>
        <v>0.2</v>
      </c>
      <c r="F166" s="174">
        <f t="shared" si="89"/>
        <v>0</v>
      </c>
      <c r="G166" s="205"/>
      <c r="H166" s="269"/>
      <c r="I166" s="174">
        <v>0.1</v>
      </c>
      <c r="J166" s="174">
        <v>0.1</v>
      </c>
      <c r="K166" s="271"/>
      <c r="L166" s="271"/>
      <c r="M166" s="269"/>
      <c r="N166" s="269"/>
      <c r="O166" s="269"/>
      <c r="P166" s="269"/>
      <c r="Q166" s="269"/>
      <c r="R166" s="269"/>
      <c r="S166" s="269"/>
      <c r="T166" s="269"/>
      <c r="U166" s="269"/>
      <c r="V166" s="269"/>
      <c r="W166" s="269"/>
      <c r="X166" s="269"/>
      <c r="Y166" s="203">
        <f t="shared" si="94"/>
        <v>0</v>
      </c>
      <c r="Z166" s="269"/>
      <c r="AA166" s="269"/>
      <c r="AB166" s="269"/>
      <c r="AC166" s="269"/>
      <c r="AD166" s="269"/>
      <c r="AE166" s="269"/>
      <c r="AF166" s="269"/>
      <c r="AG166" s="269"/>
      <c r="AH166" s="269"/>
      <c r="AI166" s="269"/>
      <c r="AJ166" s="269"/>
      <c r="AK166" s="269"/>
      <c r="AL166" s="171">
        <f t="shared" si="84"/>
        <v>0</v>
      </c>
      <c r="AM166" s="269"/>
      <c r="AN166" s="269"/>
      <c r="AO166" s="269"/>
      <c r="AP166" s="269"/>
      <c r="AQ166" s="269"/>
      <c r="AR166" s="269"/>
      <c r="AS166" s="269"/>
      <c r="AT166" s="269"/>
      <c r="AU166" s="269"/>
      <c r="AV166" s="269"/>
      <c r="AW166" s="269"/>
      <c r="AX166" s="269"/>
      <c r="AY166" s="269"/>
      <c r="AZ166" s="269"/>
      <c r="BA166" s="269"/>
      <c r="BB166" s="269"/>
      <c r="BC166" s="269"/>
      <c r="BD166" s="269"/>
      <c r="BE166" s="269"/>
      <c r="BF166" s="174">
        <f t="shared" si="93"/>
        <v>0.2</v>
      </c>
      <c r="BG166" s="205"/>
      <c r="BH166" s="186"/>
      <c r="BI166" s="260"/>
      <c r="BJ166" s="218"/>
      <c r="BK166" s="260"/>
      <c r="BL166" s="247">
        <v>0.1</v>
      </c>
      <c r="BM166" s="218"/>
      <c r="BN166" s="386"/>
      <c r="BO166" s="262"/>
      <c r="BP166" s="199"/>
      <c r="BQ166" s="262"/>
      <c r="BR166" s="215"/>
      <c r="BS166" s="180"/>
      <c r="BT166" s="170"/>
      <c r="BU166" s="192">
        <f t="shared" si="91"/>
        <v>0.1</v>
      </c>
      <c r="CJ166" s="56">
        <f t="shared" si="80"/>
        <v>0.2</v>
      </c>
      <c r="CK166" s="56">
        <f t="shared" si="81"/>
        <v>0</v>
      </c>
    </row>
    <row r="167" spans="1:89" s="98" customFormat="1" ht="40.5" x14ac:dyDescent="0.3">
      <c r="A167" s="246"/>
      <c r="B167" s="345" t="s">
        <v>392</v>
      </c>
      <c r="C167" s="180" t="s">
        <v>78</v>
      </c>
      <c r="D167" s="213"/>
      <c r="E167" s="172">
        <f t="shared" si="92"/>
        <v>0.1</v>
      </c>
      <c r="F167" s="174">
        <f t="shared" si="89"/>
        <v>0</v>
      </c>
      <c r="G167" s="287"/>
      <c r="H167" s="287"/>
      <c r="I167" s="205">
        <v>0.05</v>
      </c>
      <c r="J167" s="205">
        <v>0.05</v>
      </c>
      <c r="K167" s="287"/>
      <c r="L167" s="287"/>
      <c r="M167" s="205"/>
      <c r="N167" s="205"/>
      <c r="O167" s="205"/>
      <c r="P167" s="205"/>
      <c r="Q167" s="205"/>
      <c r="R167" s="205"/>
      <c r="S167" s="205"/>
      <c r="T167" s="205"/>
      <c r="U167" s="205"/>
      <c r="V167" s="205"/>
      <c r="W167" s="205"/>
      <c r="X167" s="205"/>
      <c r="Y167" s="203">
        <f t="shared" si="94"/>
        <v>0</v>
      </c>
      <c r="Z167" s="205"/>
      <c r="AA167" s="205"/>
      <c r="AB167" s="205"/>
      <c r="AC167" s="205"/>
      <c r="AD167" s="205"/>
      <c r="AE167" s="205"/>
      <c r="AF167" s="205"/>
      <c r="AG167" s="205"/>
      <c r="AH167" s="205"/>
      <c r="AI167" s="205"/>
      <c r="AJ167" s="205"/>
      <c r="AK167" s="205"/>
      <c r="AL167" s="171">
        <f t="shared" si="84"/>
        <v>0</v>
      </c>
      <c r="AM167" s="205"/>
      <c r="AN167" s="205"/>
      <c r="AO167" s="205"/>
      <c r="AP167" s="205"/>
      <c r="AQ167" s="205"/>
      <c r="AR167" s="205"/>
      <c r="AS167" s="205"/>
      <c r="AT167" s="205"/>
      <c r="AU167" s="205"/>
      <c r="AV167" s="205"/>
      <c r="AW167" s="205"/>
      <c r="AX167" s="205"/>
      <c r="AY167" s="205"/>
      <c r="AZ167" s="205"/>
      <c r="BA167" s="205"/>
      <c r="BB167" s="205"/>
      <c r="BC167" s="205"/>
      <c r="BD167" s="205"/>
      <c r="BE167" s="205"/>
      <c r="BF167" s="174">
        <f t="shared" si="93"/>
        <v>0.1</v>
      </c>
      <c r="BG167" s="205"/>
      <c r="BH167" s="186"/>
      <c r="BI167" s="252"/>
      <c r="BJ167" s="247"/>
      <c r="BK167" s="252"/>
      <c r="BL167" s="247">
        <v>9.9999999999999978E-2</v>
      </c>
      <c r="BM167" s="205"/>
      <c r="BN167" s="386"/>
      <c r="BO167" s="189">
        <v>2018.2019</v>
      </c>
      <c r="BP167" s="265"/>
      <c r="BQ167" s="385"/>
      <c r="BR167" s="383"/>
      <c r="BS167" s="180"/>
      <c r="BT167" s="170"/>
      <c r="BU167" s="192">
        <f t="shared" si="91"/>
        <v>1.5</v>
      </c>
      <c r="CJ167" s="56">
        <f t="shared" si="80"/>
        <v>0.1</v>
      </c>
      <c r="CK167" s="56">
        <f t="shared" si="81"/>
        <v>0</v>
      </c>
    </row>
    <row r="168" spans="1:89" ht="40.5" x14ac:dyDescent="0.3">
      <c r="A168" s="246"/>
      <c r="B168" s="202" t="s">
        <v>393</v>
      </c>
      <c r="C168" s="174" t="s">
        <v>78</v>
      </c>
      <c r="D168" s="419"/>
      <c r="E168" s="172">
        <f t="shared" si="92"/>
        <v>1.5</v>
      </c>
      <c r="F168" s="174">
        <f t="shared" si="89"/>
        <v>0</v>
      </c>
      <c r="G168" s="205"/>
      <c r="H168" s="269"/>
      <c r="I168" s="174">
        <v>0.6</v>
      </c>
      <c r="J168" s="174">
        <v>0.9</v>
      </c>
      <c r="K168" s="271"/>
      <c r="L168" s="271"/>
      <c r="M168" s="269"/>
      <c r="N168" s="269"/>
      <c r="O168" s="269"/>
      <c r="P168" s="269"/>
      <c r="Q168" s="269"/>
      <c r="R168" s="269"/>
      <c r="S168" s="269"/>
      <c r="T168" s="269"/>
      <c r="U168" s="269"/>
      <c r="V168" s="269"/>
      <c r="W168" s="269"/>
      <c r="X168" s="269"/>
      <c r="Y168" s="203">
        <f t="shared" si="94"/>
        <v>0</v>
      </c>
      <c r="Z168" s="269"/>
      <c r="AA168" s="269"/>
      <c r="AB168" s="269"/>
      <c r="AC168" s="269"/>
      <c r="AD168" s="269"/>
      <c r="AE168" s="269"/>
      <c r="AF168" s="269"/>
      <c r="AG168" s="269"/>
      <c r="AH168" s="269"/>
      <c r="AI168" s="269"/>
      <c r="AJ168" s="269"/>
      <c r="AK168" s="269"/>
      <c r="AL168" s="171">
        <f t="shared" si="84"/>
        <v>0</v>
      </c>
      <c r="AM168" s="269"/>
      <c r="AN168" s="269"/>
      <c r="AO168" s="269"/>
      <c r="AP168" s="269"/>
      <c r="AQ168" s="269"/>
      <c r="AR168" s="269"/>
      <c r="AS168" s="269"/>
      <c r="AT168" s="269"/>
      <c r="AU168" s="269"/>
      <c r="AV168" s="269"/>
      <c r="AW168" s="269"/>
      <c r="AX168" s="269"/>
      <c r="AY168" s="269"/>
      <c r="AZ168" s="269"/>
      <c r="BA168" s="269"/>
      <c r="BB168" s="269"/>
      <c r="BC168" s="269"/>
      <c r="BD168" s="269"/>
      <c r="BE168" s="269"/>
      <c r="BF168" s="174">
        <f t="shared" si="93"/>
        <v>1.5</v>
      </c>
      <c r="BG168" s="205"/>
      <c r="BH168" s="186"/>
      <c r="BI168" s="252"/>
      <c r="BJ168" s="247"/>
      <c r="BK168" s="252"/>
      <c r="BL168" s="247">
        <v>0.12000000000000001</v>
      </c>
      <c r="BM168" s="205"/>
      <c r="BN168" s="386"/>
      <c r="BO168" s="189"/>
      <c r="BP168" s="265"/>
      <c r="BQ168" s="385"/>
      <c r="BR168" s="383"/>
      <c r="BS168" s="180"/>
      <c r="BT168" s="170"/>
      <c r="BU168" s="192">
        <f t="shared" si="91"/>
        <v>0.2</v>
      </c>
      <c r="CJ168" s="56">
        <f t="shared" si="80"/>
        <v>1.5</v>
      </c>
      <c r="CK168" s="56">
        <f t="shared" si="81"/>
        <v>0</v>
      </c>
    </row>
    <row r="169" spans="1:89" ht="40.5" x14ac:dyDescent="0.3">
      <c r="A169" s="246"/>
      <c r="B169" s="202" t="s">
        <v>394</v>
      </c>
      <c r="C169" s="174" t="s">
        <v>78</v>
      </c>
      <c r="D169" s="419"/>
      <c r="E169" s="172">
        <f t="shared" si="92"/>
        <v>0.2</v>
      </c>
      <c r="F169" s="174">
        <f t="shared" si="89"/>
        <v>0</v>
      </c>
      <c r="G169" s="205"/>
      <c r="H169" s="269"/>
      <c r="I169" s="174">
        <v>0.1</v>
      </c>
      <c r="J169" s="174">
        <v>0.1</v>
      </c>
      <c r="K169" s="271"/>
      <c r="L169" s="271"/>
      <c r="M169" s="269"/>
      <c r="N169" s="269"/>
      <c r="O169" s="269"/>
      <c r="P169" s="269"/>
      <c r="Q169" s="269"/>
      <c r="R169" s="269"/>
      <c r="S169" s="269"/>
      <c r="T169" s="269"/>
      <c r="U169" s="269"/>
      <c r="V169" s="269"/>
      <c r="W169" s="269"/>
      <c r="X169" s="269"/>
      <c r="Y169" s="203">
        <f t="shared" si="94"/>
        <v>0</v>
      </c>
      <c r="Z169" s="269"/>
      <c r="AA169" s="269"/>
      <c r="AB169" s="269"/>
      <c r="AC169" s="269"/>
      <c r="AD169" s="269"/>
      <c r="AE169" s="269"/>
      <c r="AF169" s="269"/>
      <c r="AG169" s="269"/>
      <c r="AH169" s="269"/>
      <c r="AI169" s="269"/>
      <c r="AJ169" s="269"/>
      <c r="AK169" s="269"/>
      <c r="AL169" s="171">
        <f t="shared" si="84"/>
        <v>0</v>
      </c>
      <c r="AM169" s="269"/>
      <c r="AN169" s="269"/>
      <c r="AO169" s="269"/>
      <c r="AP169" s="269"/>
      <c r="AQ169" s="269"/>
      <c r="AR169" s="269"/>
      <c r="AS169" s="269"/>
      <c r="AT169" s="269"/>
      <c r="AU169" s="269"/>
      <c r="AV169" s="269"/>
      <c r="AW169" s="269"/>
      <c r="AX169" s="269"/>
      <c r="AY169" s="269"/>
      <c r="AZ169" s="269"/>
      <c r="BA169" s="269"/>
      <c r="BB169" s="269"/>
      <c r="BC169" s="269"/>
      <c r="BD169" s="269"/>
      <c r="BE169" s="269"/>
      <c r="BF169" s="174">
        <f t="shared" si="93"/>
        <v>0.2</v>
      </c>
      <c r="BG169" s="205"/>
      <c r="BH169" s="186"/>
      <c r="BI169" s="252"/>
      <c r="BJ169" s="247"/>
      <c r="BK169" s="252"/>
      <c r="BL169" s="247">
        <v>0.1</v>
      </c>
      <c r="BM169" s="205"/>
      <c r="BN169" s="386"/>
      <c r="BO169" s="189"/>
      <c r="BP169" s="265"/>
      <c r="BQ169" s="385"/>
      <c r="BR169" s="383"/>
      <c r="BS169" s="180"/>
      <c r="BT169" s="170"/>
      <c r="BU169" s="192" t="e">
        <f>SUM(#REF!,#REF!,#REF!)</f>
        <v>#REF!</v>
      </c>
      <c r="CJ169" s="56">
        <f t="shared" si="80"/>
        <v>0.2</v>
      </c>
      <c r="CK169" s="56">
        <f t="shared" si="81"/>
        <v>0</v>
      </c>
    </row>
    <row r="170" spans="1:89" ht="40.5" x14ac:dyDescent="0.3">
      <c r="A170" s="246"/>
      <c r="B170" s="202" t="s">
        <v>395</v>
      </c>
      <c r="C170" s="174" t="s">
        <v>78</v>
      </c>
      <c r="D170" s="419"/>
      <c r="E170" s="172">
        <f t="shared" si="92"/>
        <v>0.1</v>
      </c>
      <c r="F170" s="174">
        <f t="shared" si="89"/>
        <v>0</v>
      </c>
      <c r="G170" s="205"/>
      <c r="H170" s="269"/>
      <c r="I170" s="174">
        <v>0.05</v>
      </c>
      <c r="J170" s="174">
        <v>0.05</v>
      </c>
      <c r="K170" s="271"/>
      <c r="L170" s="271"/>
      <c r="M170" s="269"/>
      <c r="N170" s="269"/>
      <c r="O170" s="269"/>
      <c r="P170" s="269"/>
      <c r="Q170" s="269"/>
      <c r="R170" s="269"/>
      <c r="S170" s="269"/>
      <c r="T170" s="269"/>
      <c r="U170" s="269"/>
      <c r="V170" s="269"/>
      <c r="W170" s="269"/>
      <c r="X170" s="269"/>
      <c r="Y170" s="203">
        <f t="shared" si="94"/>
        <v>0</v>
      </c>
      <c r="Z170" s="269"/>
      <c r="AA170" s="269"/>
      <c r="AB170" s="269"/>
      <c r="AC170" s="269"/>
      <c r="AD170" s="269"/>
      <c r="AE170" s="269"/>
      <c r="AF170" s="269"/>
      <c r="AG170" s="269"/>
      <c r="AH170" s="269"/>
      <c r="AI170" s="269"/>
      <c r="AJ170" s="269"/>
      <c r="AK170" s="269"/>
      <c r="AL170" s="171">
        <f t="shared" si="84"/>
        <v>0</v>
      </c>
      <c r="AM170" s="269"/>
      <c r="AN170" s="269"/>
      <c r="AO170" s="269"/>
      <c r="AP170" s="269"/>
      <c r="AQ170" s="269"/>
      <c r="AR170" s="269"/>
      <c r="AS170" s="269"/>
      <c r="AT170" s="269"/>
      <c r="AU170" s="269"/>
      <c r="AV170" s="269"/>
      <c r="AW170" s="269"/>
      <c r="AX170" s="269"/>
      <c r="AY170" s="269"/>
      <c r="AZ170" s="269"/>
      <c r="BA170" s="269"/>
      <c r="BB170" s="269"/>
      <c r="BC170" s="269"/>
      <c r="BD170" s="269"/>
      <c r="BE170" s="269"/>
      <c r="BF170" s="174">
        <f t="shared" si="93"/>
        <v>0.1</v>
      </c>
      <c r="BG170" s="205"/>
      <c r="BH170" s="186"/>
      <c r="BI170" s="252"/>
      <c r="BJ170" s="247"/>
      <c r="BK170" s="252"/>
      <c r="BL170" s="247"/>
      <c r="BM170" s="205"/>
      <c r="BN170" s="386"/>
      <c r="BO170" s="189"/>
      <c r="BP170" s="265"/>
      <c r="BQ170" s="385"/>
      <c r="BR170" s="383"/>
      <c r="BS170" s="180"/>
      <c r="BT170" s="170"/>
      <c r="BU170" s="192"/>
      <c r="CJ170" s="56">
        <f t="shared" si="80"/>
        <v>0.1</v>
      </c>
      <c r="CK170" s="56">
        <f t="shared" si="81"/>
        <v>0</v>
      </c>
    </row>
    <row r="171" spans="1:89" ht="40.5" x14ac:dyDescent="0.3">
      <c r="A171" s="246"/>
      <c r="B171" s="202" t="s">
        <v>396</v>
      </c>
      <c r="C171" s="174" t="s">
        <v>78</v>
      </c>
      <c r="D171" s="419"/>
      <c r="E171" s="172">
        <f t="shared" si="92"/>
        <v>0.5</v>
      </c>
      <c r="F171" s="174">
        <f t="shared" si="89"/>
        <v>0</v>
      </c>
      <c r="G171" s="205"/>
      <c r="H171" s="269"/>
      <c r="I171" s="174">
        <v>0.2</v>
      </c>
      <c r="J171" s="174">
        <v>0.3</v>
      </c>
      <c r="K171" s="271"/>
      <c r="L171" s="271"/>
      <c r="M171" s="269"/>
      <c r="N171" s="269"/>
      <c r="O171" s="269"/>
      <c r="P171" s="269"/>
      <c r="Q171" s="269"/>
      <c r="R171" s="269"/>
      <c r="S171" s="269"/>
      <c r="T171" s="269"/>
      <c r="U171" s="269"/>
      <c r="V171" s="269"/>
      <c r="W171" s="269"/>
      <c r="X171" s="269"/>
      <c r="Y171" s="203">
        <f t="shared" si="94"/>
        <v>0</v>
      </c>
      <c r="Z171" s="269"/>
      <c r="AA171" s="269"/>
      <c r="AB171" s="269"/>
      <c r="AC171" s="269"/>
      <c r="AD171" s="269"/>
      <c r="AE171" s="269"/>
      <c r="AF171" s="269"/>
      <c r="AG171" s="269"/>
      <c r="AH171" s="269"/>
      <c r="AI171" s="269"/>
      <c r="AJ171" s="269"/>
      <c r="AK171" s="269"/>
      <c r="AL171" s="171">
        <f t="shared" si="84"/>
        <v>0</v>
      </c>
      <c r="AM171" s="269"/>
      <c r="AN171" s="269"/>
      <c r="AO171" s="269"/>
      <c r="AP171" s="269"/>
      <c r="AQ171" s="269"/>
      <c r="AR171" s="269"/>
      <c r="AS171" s="269"/>
      <c r="AT171" s="269"/>
      <c r="AU171" s="269"/>
      <c r="AV171" s="269"/>
      <c r="AW171" s="269"/>
      <c r="AX171" s="269"/>
      <c r="AY171" s="269"/>
      <c r="AZ171" s="269"/>
      <c r="BA171" s="269"/>
      <c r="BB171" s="269"/>
      <c r="BC171" s="269"/>
      <c r="BD171" s="269"/>
      <c r="BE171" s="269"/>
      <c r="BF171" s="174">
        <f t="shared" si="93"/>
        <v>0.5</v>
      </c>
      <c r="BG171" s="205"/>
      <c r="BH171" s="186"/>
      <c r="BI171" s="252"/>
      <c r="BJ171" s="247"/>
      <c r="BK171" s="252"/>
      <c r="BL171" s="247"/>
      <c r="BM171" s="205"/>
      <c r="BN171" s="386"/>
      <c r="BO171" s="189"/>
      <c r="BP171" s="265"/>
      <c r="BQ171" s="385"/>
      <c r="BR171" s="383"/>
      <c r="BS171" s="180"/>
      <c r="BT171" s="170"/>
      <c r="BU171" s="192"/>
      <c r="CJ171" s="56">
        <f t="shared" si="80"/>
        <v>0.5</v>
      </c>
      <c r="CK171" s="56">
        <f t="shared" si="81"/>
        <v>0</v>
      </c>
    </row>
    <row r="172" spans="1:89" s="71" customFormat="1" ht="40.5" x14ac:dyDescent="0.3">
      <c r="A172" s="215">
        <v>2</v>
      </c>
      <c r="B172" s="202" t="s">
        <v>397</v>
      </c>
      <c r="C172" s="265" t="s">
        <v>74</v>
      </c>
      <c r="D172" s="265"/>
      <c r="E172" s="172">
        <f>SUM(G172:X172,Z172:AK172,AM172:BE172)</f>
        <v>0.02</v>
      </c>
      <c r="F172" s="174">
        <f t="shared" si="89"/>
        <v>0.02</v>
      </c>
      <c r="G172" s="208">
        <v>0.02</v>
      </c>
      <c r="H172" s="208"/>
      <c r="I172" s="277"/>
      <c r="J172" s="247"/>
      <c r="K172" s="277"/>
      <c r="L172" s="277"/>
      <c r="M172" s="208"/>
      <c r="N172" s="208"/>
      <c r="O172" s="208"/>
      <c r="P172" s="208"/>
      <c r="Q172" s="208"/>
      <c r="R172" s="208"/>
      <c r="S172" s="208"/>
      <c r="T172" s="208"/>
      <c r="U172" s="208"/>
      <c r="V172" s="208"/>
      <c r="W172" s="208"/>
      <c r="X172" s="208"/>
      <c r="Y172" s="203"/>
      <c r="Z172" s="208"/>
      <c r="AA172" s="208"/>
      <c r="AB172" s="208"/>
      <c r="AC172" s="208"/>
      <c r="AD172" s="208"/>
      <c r="AE172" s="208"/>
      <c r="AF172" s="208"/>
      <c r="AG172" s="208"/>
      <c r="AH172" s="208"/>
      <c r="AI172" s="208"/>
      <c r="AJ172" s="208"/>
      <c r="AK172" s="208"/>
      <c r="AL172" s="203"/>
      <c r="AM172" s="208"/>
      <c r="AN172" s="208"/>
      <c r="AO172" s="208"/>
      <c r="AP172" s="208"/>
      <c r="AQ172" s="208"/>
      <c r="AR172" s="208"/>
      <c r="AS172" s="208"/>
      <c r="AT172" s="208"/>
      <c r="AU172" s="208"/>
      <c r="AV172" s="208"/>
      <c r="AW172" s="208"/>
      <c r="AX172" s="208"/>
      <c r="AY172" s="208"/>
      <c r="AZ172" s="208"/>
      <c r="BA172" s="208"/>
      <c r="BB172" s="208"/>
      <c r="BC172" s="208"/>
      <c r="BD172" s="208"/>
      <c r="BE172" s="174"/>
      <c r="BF172" s="174"/>
      <c r="BG172" s="171"/>
      <c r="BH172" s="186"/>
      <c r="BI172" s="253"/>
      <c r="BJ172" s="171"/>
      <c r="BK172" s="253"/>
      <c r="BL172" s="247"/>
      <c r="BM172" s="171"/>
      <c r="BN172" s="315" t="s">
        <v>380</v>
      </c>
      <c r="BO172" s="209"/>
      <c r="BP172" s="199" t="s">
        <v>398</v>
      </c>
      <c r="BQ172" s="302"/>
      <c r="BR172" s="189">
        <v>2021</v>
      </c>
      <c r="BS172" s="180"/>
      <c r="BT172" s="316"/>
      <c r="BU172" s="348"/>
      <c r="CJ172" s="56">
        <f t="shared" si="80"/>
        <v>0.02</v>
      </c>
      <c r="CK172" s="56">
        <f t="shared" si="81"/>
        <v>0</v>
      </c>
    </row>
    <row r="173" spans="1:89" s="99" customFormat="1" ht="100.15" customHeight="1" x14ac:dyDescent="0.3">
      <c r="A173" s="215">
        <v>3</v>
      </c>
      <c r="B173" s="367" t="s">
        <v>399</v>
      </c>
      <c r="C173" s="180" t="s">
        <v>74</v>
      </c>
      <c r="D173" s="213"/>
      <c r="E173" s="172">
        <f>SUM(G173:X173,Z173:AK173,AM173:BE173)</f>
        <v>2</v>
      </c>
      <c r="F173" s="174">
        <f t="shared" si="89"/>
        <v>0</v>
      </c>
      <c r="G173" s="205"/>
      <c r="H173" s="205"/>
      <c r="I173" s="218">
        <v>1</v>
      </c>
      <c r="J173" s="218">
        <v>1</v>
      </c>
      <c r="K173" s="218"/>
      <c r="L173" s="218"/>
      <c r="M173" s="218"/>
      <c r="N173" s="218"/>
      <c r="O173" s="218"/>
      <c r="P173" s="218"/>
      <c r="Q173" s="218"/>
      <c r="R173" s="218"/>
      <c r="S173" s="218"/>
      <c r="T173" s="218"/>
      <c r="U173" s="218"/>
      <c r="V173" s="218"/>
      <c r="W173" s="218"/>
      <c r="X173" s="218"/>
      <c r="Y173" s="203">
        <f t="shared" si="94"/>
        <v>0</v>
      </c>
      <c r="Z173" s="218"/>
      <c r="AA173" s="218"/>
      <c r="AB173" s="218"/>
      <c r="AC173" s="218"/>
      <c r="AD173" s="218"/>
      <c r="AE173" s="218"/>
      <c r="AF173" s="218"/>
      <c r="AG173" s="218"/>
      <c r="AH173" s="218"/>
      <c r="AI173" s="218"/>
      <c r="AJ173" s="218"/>
      <c r="AK173" s="218"/>
      <c r="AL173" s="171">
        <f t="shared" si="84"/>
        <v>0</v>
      </c>
      <c r="AM173" s="218"/>
      <c r="AN173" s="218"/>
      <c r="AO173" s="218"/>
      <c r="AP173" s="218"/>
      <c r="AQ173" s="218"/>
      <c r="AR173" s="218"/>
      <c r="AS173" s="218"/>
      <c r="AT173" s="218"/>
      <c r="AU173" s="218"/>
      <c r="AV173" s="218"/>
      <c r="AW173" s="218"/>
      <c r="AX173" s="218"/>
      <c r="AY173" s="218"/>
      <c r="AZ173" s="218"/>
      <c r="BA173" s="218"/>
      <c r="BB173" s="218"/>
      <c r="BC173" s="218"/>
      <c r="BD173" s="218"/>
      <c r="BE173" s="218"/>
      <c r="BF173" s="174">
        <f t="shared" si="93"/>
        <v>2</v>
      </c>
      <c r="BG173" s="218"/>
      <c r="BH173" s="186">
        <f>BG173/E173</f>
        <v>0</v>
      </c>
      <c r="BI173" s="260"/>
      <c r="BJ173" s="218"/>
      <c r="BK173" s="260"/>
      <c r="BL173" s="218"/>
      <c r="BM173" s="218"/>
      <c r="BN173" s="315" t="s">
        <v>380</v>
      </c>
      <c r="BO173" s="262"/>
      <c r="BP173" s="180" t="s">
        <v>398</v>
      </c>
      <c r="BQ173" s="262"/>
      <c r="BR173" s="215">
        <v>2021</v>
      </c>
      <c r="BS173" s="180"/>
      <c r="BT173" s="319" t="s">
        <v>400</v>
      </c>
      <c r="BU173" s="268" t="e">
        <f>SUM(#REF!,#REF!,#REF!)</f>
        <v>#REF!</v>
      </c>
      <c r="CJ173" s="56">
        <f t="shared" si="80"/>
        <v>2</v>
      </c>
      <c r="CK173" s="56">
        <f t="shared" si="81"/>
        <v>0</v>
      </c>
    </row>
    <row r="174" spans="1:89" s="71" customFormat="1" ht="40.5" x14ac:dyDescent="0.3">
      <c r="A174" s="215">
        <v>4</v>
      </c>
      <c r="B174" s="202" t="s">
        <v>401</v>
      </c>
      <c r="C174" s="265" t="s">
        <v>74</v>
      </c>
      <c r="D174" s="265"/>
      <c r="E174" s="172">
        <f>SUM(G174:X174,Z174:AK174,AM174:BE174)</f>
        <v>0.2</v>
      </c>
      <c r="F174" s="174">
        <f t="shared" si="89"/>
        <v>0</v>
      </c>
      <c r="G174" s="205"/>
      <c r="H174" s="205"/>
      <c r="I174" s="277"/>
      <c r="J174" s="247"/>
      <c r="K174" s="277"/>
      <c r="L174" s="277"/>
      <c r="M174" s="205"/>
      <c r="N174" s="205"/>
      <c r="O174" s="205"/>
      <c r="P174" s="205"/>
      <c r="Q174" s="205"/>
      <c r="R174" s="205"/>
      <c r="S174" s="205"/>
      <c r="T174" s="205"/>
      <c r="U174" s="205"/>
      <c r="V174" s="205"/>
      <c r="W174" s="205"/>
      <c r="X174" s="205"/>
      <c r="Y174" s="203">
        <f t="shared" si="94"/>
        <v>0</v>
      </c>
      <c r="Z174" s="205"/>
      <c r="AA174" s="205"/>
      <c r="AB174" s="205"/>
      <c r="AC174" s="205"/>
      <c r="AD174" s="205"/>
      <c r="AE174" s="205"/>
      <c r="AF174" s="205"/>
      <c r="AG174" s="205"/>
      <c r="AH174" s="205"/>
      <c r="AI174" s="205"/>
      <c r="AJ174" s="205"/>
      <c r="AK174" s="205"/>
      <c r="AL174" s="171">
        <f t="shared" si="84"/>
        <v>0</v>
      </c>
      <c r="AM174" s="205"/>
      <c r="AN174" s="205"/>
      <c r="AO174" s="205"/>
      <c r="AP174" s="205"/>
      <c r="AQ174" s="205"/>
      <c r="AR174" s="205"/>
      <c r="AS174" s="205"/>
      <c r="AT174" s="205"/>
      <c r="AU174" s="205"/>
      <c r="AV174" s="205"/>
      <c r="AW174" s="205"/>
      <c r="AX174" s="205"/>
      <c r="AY174" s="205"/>
      <c r="AZ174" s="205"/>
      <c r="BA174" s="205"/>
      <c r="BB174" s="205"/>
      <c r="BC174" s="205"/>
      <c r="BD174" s="205"/>
      <c r="BE174" s="174">
        <v>0.2</v>
      </c>
      <c r="BF174" s="174">
        <f t="shared" si="93"/>
        <v>0.2</v>
      </c>
      <c r="BG174" s="171"/>
      <c r="BH174" s="186"/>
      <c r="BI174" s="253"/>
      <c r="BJ174" s="171"/>
      <c r="BK174" s="253"/>
      <c r="BL174" s="247"/>
      <c r="BM174" s="171"/>
      <c r="BN174" s="315" t="s">
        <v>380</v>
      </c>
      <c r="BO174" s="205"/>
      <c r="BP174" s="180" t="s">
        <v>398</v>
      </c>
      <c r="BQ174" s="302"/>
      <c r="BR174" s="189">
        <v>2021</v>
      </c>
      <c r="BS174" s="180"/>
      <c r="BT174" s="170"/>
      <c r="BU174" s="192"/>
      <c r="CJ174" s="56">
        <f t="shared" si="80"/>
        <v>0.2</v>
      </c>
      <c r="CK174" s="56">
        <f t="shared" si="81"/>
        <v>0</v>
      </c>
    </row>
    <row r="175" spans="1:89" s="48" customFormat="1" ht="20.25" x14ac:dyDescent="0.3">
      <c r="A175" s="215"/>
      <c r="B175" s="245" t="s">
        <v>201</v>
      </c>
      <c r="C175" s="265"/>
      <c r="D175" s="265"/>
      <c r="E175" s="172">
        <f>SUM(E176:E217)</f>
        <v>27.775999999999993</v>
      </c>
      <c r="F175" s="172">
        <f t="shared" ref="F175:BE175" si="95">SUM(F176:F217)</f>
        <v>3.4040000000000008</v>
      </c>
      <c r="G175" s="172">
        <f t="shared" si="95"/>
        <v>2.5300000000000002</v>
      </c>
      <c r="H175" s="172">
        <f t="shared" si="95"/>
        <v>0.87400000000000011</v>
      </c>
      <c r="I175" s="172">
        <f t="shared" si="95"/>
        <v>10.612</v>
      </c>
      <c r="J175" s="172">
        <f t="shared" si="95"/>
        <v>11.85</v>
      </c>
      <c r="K175" s="172">
        <f t="shared" si="95"/>
        <v>0</v>
      </c>
      <c r="L175" s="172">
        <f t="shared" si="95"/>
        <v>0</v>
      </c>
      <c r="M175" s="172">
        <f t="shared" si="95"/>
        <v>0.68</v>
      </c>
      <c r="N175" s="172">
        <f t="shared" si="95"/>
        <v>0</v>
      </c>
      <c r="O175" s="172">
        <f t="shared" si="95"/>
        <v>0</v>
      </c>
      <c r="P175" s="172">
        <f t="shared" si="95"/>
        <v>0</v>
      </c>
      <c r="Q175" s="172">
        <f t="shared" si="95"/>
        <v>0</v>
      </c>
      <c r="R175" s="172">
        <f t="shared" si="95"/>
        <v>0</v>
      </c>
      <c r="S175" s="172">
        <f t="shared" si="95"/>
        <v>0</v>
      </c>
      <c r="T175" s="172">
        <f t="shared" si="95"/>
        <v>0</v>
      </c>
      <c r="U175" s="172">
        <f t="shared" si="95"/>
        <v>0</v>
      </c>
      <c r="V175" s="172">
        <f t="shared" si="95"/>
        <v>0</v>
      </c>
      <c r="W175" s="172">
        <f t="shared" si="95"/>
        <v>0</v>
      </c>
      <c r="X175" s="172">
        <f t="shared" si="95"/>
        <v>0</v>
      </c>
      <c r="Y175" s="172">
        <f t="shared" si="95"/>
        <v>3.5000000000000003E-2</v>
      </c>
      <c r="Z175" s="172">
        <f t="shared" si="95"/>
        <v>1.4999999999999999E-2</v>
      </c>
      <c r="AA175" s="172">
        <f t="shared" si="95"/>
        <v>0</v>
      </c>
      <c r="AB175" s="172">
        <f t="shared" si="95"/>
        <v>0</v>
      </c>
      <c r="AC175" s="172">
        <f t="shared" si="95"/>
        <v>0</v>
      </c>
      <c r="AD175" s="172">
        <f t="shared" si="95"/>
        <v>0.02</v>
      </c>
      <c r="AE175" s="172">
        <f t="shared" si="95"/>
        <v>0</v>
      </c>
      <c r="AF175" s="172">
        <f t="shared" si="95"/>
        <v>0</v>
      </c>
      <c r="AG175" s="172">
        <f t="shared" si="95"/>
        <v>0</v>
      </c>
      <c r="AH175" s="172">
        <f t="shared" si="95"/>
        <v>0</v>
      </c>
      <c r="AI175" s="172">
        <f t="shared" si="95"/>
        <v>0</v>
      </c>
      <c r="AJ175" s="172">
        <f t="shared" si="95"/>
        <v>0</v>
      </c>
      <c r="AK175" s="172">
        <f t="shared" si="95"/>
        <v>0</v>
      </c>
      <c r="AL175" s="172">
        <f t="shared" si="95"/>
        <v>0.02</v>
      </c>
      <c r="AM175" s="172">
        <f t="shared" si="95"/>
        <v>0</v>
      </c>
      <c r="AN175" s="172">
        <f t="shared" si="95"/>
        <v>0</v>
      </c>
      <c r="AO175" s="172">
        <f t="shared" si="95"/>
        <v>0</v>
      </c>
      <c r="AP175" s="172">
        <f t="shared" si="95"/>
        <v>0</v>
      </c>
      <c r="AQ175" s="172">
        <f t="shared" si="95"/>
        <v>0.02</v>
      </c>
      <c r="AR175" s="172">
        <f t="shared" si="95"/>
        <v>0</v>
      </c>
      <c r="AS175" s="172">
        <f t="shared" si="95"/>
        <v>0</v>
      </c>
      <c r="AT175" s="172">
        <f t="shared" si="95"/>
        <v>0</v>
      </c>
      <c r="AU175" s="172">
        <f t="shared" si="95"/>
        <v>0</v>
      </c>
      <c r="AV175" s="172">
        <f t="shared" si="95"/>
        <v>0</v>
      </c>
      <c r="AW175" s="172">
        <f t="shared" si="95"/>
        <v>5.5E-2</v>
      </c>
      <c r="AX175" s="172">
        <f t="shared" si="95"/>
        <v>0</v>
      </c>
      <c r="AY175" s="172">
        <f t="shared" si="95"/>
        <v>0</v>
      </c>
      <c r="AZ175" s="172">
        <f t="shared" si="95"/>
        <v>0</v>
      </c>
      <c r="BA175" s="172">
        <f t="shared" si="95"/>
        <v>0</v>
      </c>
      <c r="BB175" s="172">
        <f t="shared" si="95"/>
        <v>0</v>
      </c>
      <c r="BC175" s="172">
        <f t="shared" si="95"/>
        <v>0</v>
      </c>
      <c r="BD175" s="172">
        <f t="shared" si="95"/>
        <v>0</v>
      </c>
      <c r="BE175" s="172">
        <f t="shared" si="95"/>
        <v>1.1200000000000001</v>
      </c>
      <c r="BF175" s="172">
        <f>SUM(BF176:BF217)</f>
        <v>24.371999999999996</v>
      </c>
      <c r="BG175" s="171"/>
      <c r="BH175" s="186"/>
      <c r="BI175" s="253"/>
      <c r="BJ175" s="171"/>
      <c r="BK175" s="253"/>
      <c r="BL175" s="247"/>
      <c r="BM175" s="171"/>
      <c r="BN175" s="315"/>
      <c r="BO175" s="205"/>
      <c r="BP175" s="302"/>
      <c r="BQ175" s="302"/>
      <c r="BR175" s="189"/>
      <c r="BS175" s="180"/>
      <c r="BT175" s="170"/>
      <c r="BU175" s="192"/>
      <c r="CJ175" s="56">
        <f t="shared" si="80"/>
        <v>27.776</v>
      </c>
      <c r="CK175" s="56">
        <f t="shared" si="81"/>
        <v>0</v>
      </c>
    </row>
    <row r="176" spans="1:89" s="83" customFormat="1" ht="81" x14ac:dyDescent="0.3">
      <c r="A176" s="246">
        <v>5</v>
      </c>
      <c r="B176" s="367" t="s">
        <v>402</v>
      </c>
      <c r="C176" s="265" t="s">
        <v>353</v>
      </c>
      <c r="D176" s="265"/>
      <c r="E176" s="172">
        <f t="shared" ref="E176:E213" si="96">SUM(G176:X176,Z176:AK176,AM176:BE176)</f>
        <v>2.5</v>
      </c>
      <c r="F176" s="174">
        <f t="shared" si="89"/>
        <v>0</v>
      </c>
      <c r="G176" s="172">
        <v>0</v>
      </c>
      <c r="H176" s="172">
        <v>0</v>
      </c>
      <c r="I176" s="171">
        <v>0.5</v>
      </c>
      <c r="J176" s="171">
        <v>1.92</v>
      </c>
      <c r="K176" s="172">
        <v>0</v>
      </c>
      <c r="L176" s="172">
        <v>0</v>
      </c>
      <c r="M176" s="171">
        <v>0.06</v>
      </c>
      <c r="N176" s="172">
        <v>0</v>
      </c>
      <c r="O176" s="172">
        <v>0</v>
      </c>
      <c r="P176" s="172">
        <v>0</v>
      </c>
      <c r="Q176" s="172">
        <v>0</v>
      </c>
      <c r="R176" s="172">
        <v>0</v>
      </c>
      <c r="S176" s="172">
        <v>0</v>
      </c>
      <c r="T176" s="172">
        <v>0</v>
      </c>
      <c r="U176" s="172">
        <v>0</v>
      </c>
      <c r="V176" s="172">
        <v>0</v>
      </c>
      <c r="W176" s="172">
        <v>0</v>
      </c>
      <c r="X176" s="172">
        <v>0</v>
      </c>
      <c r="Y176" s="203">
        <f t="shared" si="94"/>
        <v>0</v>
      </c>
      <c r="Z176" s="172">
        <v>0</v>
      </c>
      <c r="AA176" s="172">
        <v>0</v>
      </c>
      <c r="AB176" s="172">
        <v>0</v>
      </c>
      <c r="AC176" s="172">
        <v>0</v>
      </c>
      <c r="AD176" s="172">
        <v>0</v>
      </c>
      <c r="AE176" s="172">
        <v>0</v>
      </c>
      <c r="AF176" s="172">
        <v>0</v>
      </c>
      <c r="AG176" s="172">
        <v>0</v>
      </c>
      <c r="AH176" s="172">
        <v>0</v>
      </c>
      <c r="AI176" s="172"/>
      <c r="AJ176" s="172">
        <v>0</v>
      </c>
      <c r="AK176" s="172">
        <v>0</v>
      </c>
      <c r="AL176" s="171">
        <f t="shared" si="84"/>
        <v>0</v>
      </c>
      <c r="AM176" s="172">
        <v>0</v>
      </c>
      <c r="AN176" s="172">
        <v>0</v>
      </c>
      <c r="AO176" s="172">
        <v>0</v>
      </c>
      <c r="AP176" s="172">
        <v>0</v>
      </c>
      <c r="AQ176" s="172">
        <v>0</v>
      </c>
      <c r="AR176" s="172">
        <v>0</v>
      </c>
      <c r="AS176" s="172">
        <v>0</v>
      </c>
      <c r="AT176" s="172">
        <v>0</v>
      </c>
      <c r="AU176" s="172">
        <v>0</v>
      </c>
      <c r="AV176" s="172">
        <v>0</v>
      </c>
      <c r="AW176" s="172"/>
      <c r="AX176" s="172">
        <v>0</v>
      </c>
      <c r="AY176" s="172">
        <v>0</v>
      </c>
      <c r="AZ176" s="172">
        <v>0</v>
      </c>
      <c r="BA176" s="172">
        <v>0</v>
      </c>
      <c r="BB176" s="172">
        <v>0</v>
      </c>
      <c r="BC176" s="172">
        <v>0</v>
      </c>
      <c r="BD176" s="172">
        <v>0</v>
      </c>
      <c r="BE176" s="172">
        <v>0.02</v>
      </c>
      <c r="BF176" s="174">
        <f t="shared" si="93"/>
        <v>2.5</v>
      </c>
      <c r="BG176" s="171">
        <v>0.05</v>
      </c>
      <c r="BH176" s="186">
        <f t="shared" ref="BH176:BH185" si="97">BG176/E176</f>
        <v>0.02</v>
      </c>
      <c r="BI176" s="253"/>
      <c r="BJ176" s="171"/>
      <c r="BK176" s="253"/>
      <c r="BL176" s="247">
        <v>2.78</v>
      </c>
      <c r="BM176" s="171"/>
      <c r="BN176" s="315" t="s">
        <v>380</v>
      </c>
      <c r="BO176" s="205"/>
      <c r="BP176" s="180" t="s">
        <v>398</v>
      </c>
      <c r="BQ176" s="302"/>
      <c r="BR176" s="189">
        <v>2021</v>
      </c>
      <c r="BS176" s="180"/>
      <c r="BT176" s="170"/>
      <c r="BU176" s="192" t="e">
        <f>SUM(#REF!,#REF!,#REF!)</f>
        <v>#REF!</v>
      </c>
      <c r="CJ176" s="56">
        <f t="shared" si="80"/>
        <v>2.5</v>
      </c>
      <c r="CK176" s="56">
        <f t="shared" si="81"/>
        <v>0</v>
      </c>
    </row>
    <row r="177" spans="1:89" s="30" customFormat="1" ht="45" customHeight="1" x14ac:dyDescent="0.3">
      <c r="A177" s="246">
        <v>6</v>
      </c>
      <c r="B177" s="286" t="s">
        <v>403</v>
      </c>
      <c r="C177" s="265" t="s">
        <v>353</v>
      </c>
      <c r="D177" s="265"/>
      <c r="E177" s="172">
        <f t="shared" si="96"/>
        <v>0.06</v>
      </c>
      <c r="F177" s="174">
        <f t="shared" si="89"/>
        <v>0.06</v>
      </c>
      <c r="G177" s="171"/>
      <c r="H177" s="171">
        <v>0.06</v>
      </c>
      <c r="I177" s="171"/>
      <c r="J177" s="171"/>
      <c r="K177" s="171"/>
      <c r="L177" s="171"/>
      <c r="M177" s="171"/>
      <c r="N177" s="171"/>
      <c r="O177" s="171"/>
      <c r="P177" s="171"/>
      <c r="Q177" s="171"/>
      <c r="R177" s="171"/>
      <c r="S177" s="171"/>
      <c r="T177" s="171"/>
      <c r="U177" s="171"/>
      <c r="V177" s="171"/>
      <c r="W177" s="171"/>
      <c r="X177" s="171"/>
      <c r="Y177" s="203">
        <f t="shared" si="94"/>
        <v>0</v>
      </c>
      <c r="Z177" s="171"/>
      <c r="AA177" s="171"/>
      <c r="AB177" s="171"/>
      <c r="AC177" s="171"/>
      <c r="AD177" s="171"/>
      <c r="AE177" s="171"/>
      <c r="AF177" s="171"/>
      <c r="AG177" s="171"/>
      <c r="AH177" s="171"/>
      <c r="AI177" s="171"/>
      <c r="AJ177" s="171"/>
      <c r="AK177" s="171"/>
      <c r="AL177" s="171">
        <f t="shared" si="84"/>
        <v>0</v>
      </c>
      <c r="AM177" s="171"/>
      <c r="AN177" s="171"/>
      <c r="AO177" s="171"/>
      <c r="AP177" s="171"/>
      <c r="AQ177" s="171"/>
      <c r="AR177" s="171"/>
      <c r="AS177" s="171"/>
      <c r="AT177" s="171"/>
      <c r="AU177" s="171"/>
      <c r="AV177" s="171"/>
      <c r="AW177" s="171"/>
      <c r="AX177" s="171"/>
      <c r="AY177" s="171"/>
      <c r="AZ177" s="171"/>
      <c r="BA177" s="171"/>
      <c r="BB177" s="171"/>
      <c r="BC177" s="171"/>
      <c r="BD177" s="171"/>
      <c r="BE177" s="171"/>
      <c r="BF177" s="174">
        <f t="shared" si="93"/>
        <v>0</v>
      </c>
      <c r="BG177" s="174"/>
      <c r="BH177" s="186">
        <f t="shared" si="97"/>
        <v>0</v>
      </c>
      <c r="BI177" s="178"/>
      <c r="BJ177" s="174"/>
      <c r="BK177" s="178"/>
      <c r="BL177" s="174">
        <v>0.06</v>
      </c>
      <c r="BM177" s="174"/>
      <c r="BN177" s="315" t="s">
        <v>380</v>
      </c>
      <c r="BO177" s="205" t="s">
        <v>404</v>
      </c>
      <c r="BP177" s="180" t="s">
        <v>398</v>
      </c>
      <c r="BQ177" s="302"/>
      <c r="BR177" s="189">
        <v>2019</v>
      </c>
      <c r="BS177" s="199" t="s">
        <v>185</v>
      </c>
      <c r="BT177" s="264" t="s">
        <v>405</v>
      </c>
      <c r="BU177" s="201">
        <f>SUM(G178:X178,Z178:AK178,AM178:BE178)</f>
        <v>0.33400000000000002</v>
      </c>
      <c r="CJ177" s="56">
        <f t="shared" si="80"/>
        <v>0.06</v>
      </c>
      <c r="CK177" s="56">
        <f t="shared" si="81"/>
        <v>0</v>
      </c>
    </row>
    <row r="178" spans="1:89" s="30" customFormat="1" ht="60.75" x14ac:dyDescent="0.3">
      <c r="A178" s="246">
        <v>7</v>
      </c>
      <c r="B178" s="286" t="s">
        <v>406</v>
      </c>
      <c r="C178" s="265" t="s">
        <v>353</v>
      </c>
      <c r="D178" s="265"/>
      <c r="E178" s="172">
        <f t="shared" si="96"/>
        <v>0.33400000000000002</v>
      </c>
      <c r="F178" s="174">
        <f t="shared" si="89"/>
        <v>0.33400000000000002</v>
      </c>
      <c r="G178" s="171"/>
      <c r="H178" s="171">
        <v>0.33400000000000002</v>
      </c>
      <c r="I178" s="171"/>
      <c r="J178" s="171"/>
      <c r="K178" s="171"/>
      <c r="L178" s="171"/>
      <c r="M178" s="171"/>
      <c r="N178" s="171"/>
      <c r="O178" s="171"/>
      <c r="P178" s="171"/>
      <c r="Q178" s="171"/>
      <c r="R178" s="171"/>
      <c r="S178" s="171"/>
      <c r="T178" s="171"/>
      <c r="U178" s="171"/>
      <c r="V178" s="171"/>
      <c r="W178" s="171"/>
      <c r="X178" s="171"/>
      <c r="Y178" s="203">
        <f t="shared" si="94"/>
        <v>0</v>
      </c>
      <c r="Z178" s="171"/>
      <c r="AA178" s="171"/>
      <c r="AB178" s="171"/>
      <c r="AC178" s="171"/>
      <c r="AD178" s="171"/>
      <c r="AE178" s="171"/>
      <c r="AF178" s="171"/>
      <c r="AG178" s="171"/>
      <c r="AH178" s="171"/>
      <c r="AI178" s="171"/>
      <c r="AJ178" s="171"/>
      <c r="AK178" s="171"/>
      <c r="AL178" s="171">
        <f t="shared" si="84"/>
        <v>0</v>
      </c>
      <c r="AM178" s="171"/>
      <c r="AN178" s="171"/>
      <c r="AO178" s="171"/>
      <c r="AP178" s="171"/>
      <c r="AQ178" s="171"/>
      <c r="AR178" s="171"/>
      <c r="AS178" s="171"/>
      <c r="AT178" s="171"/>
      <c r="AU178" s="171"/>
      <c r="AV178" s="171"/>
      <c r="AW178" s="171"/>
      <c r="AX178" s="171"/>
      <c r="AY178" s="171"/>
      <c r="AZ178" s="171"/>
      <c r="BA178" s="171"/>
      <c r="BB178" s="171"/>
      <c r="BC178" s="171"/>
      <c r="BD178" s="171"/>
      <c r="BE178" s="171"/>
      <c r="BF178" s="174">
        <f t="shared" si="93"/>
        <v>0</v>
      </c>
      <c r="BG178" s="174"/>
      <c r="BH178" s="186">
        <f t="shared" si="97"/>
        <v>0</v>
      </c>
      <c r="BI178" s="178"/>
      <c r="BJ178" s="174"/>
      <c r="BK178" s="178"/>
      <c r="BL178" s="174">
        <v>0.33</v>
      </c>
      <c r="BM178" s="174"/>
      <c r="BN178" s="386" t="s">
        <v>407</v>
      </c>
      <c r="BO178" s="205"/>
      <c r="BP178" s="180" t="s">
        <v>398</v>
      </c>
      <c r="BQ178" s="302"/>
      <c r="BR178" s="189">
        <v>2019</v>
      </c>
      <c r="BS178" s="199" t="s">
        <v>185</v>
      </c>
      <c r="BT178" s="264" t="s">
        <v>405</v>
      </c>
      <c r="BU178" s="201" t="e">
        <f>SUM(#REF!,#REF!,#REF!)</f>
        <v>#REF!</v>
      </c>
      <c r="CJ178" s="56">
        <f t="shared" si="80"/>
        <v>0.33400000000000002</v>
      </c>
      <c r="CK178" s="56">
        <f t="shared" si="81"/>
        <v>0</v>
      </c>
    </row>
    <row r="179" spans="1:89" s="100" customFormat="1" ht="60.75" x14ac:dyDescent="0.3">
      <c r="A179" s="246">
        <v>8</v>
      </c>
      <c r="B179" s="202" t="s">
        <v>408</v>
      </c>
      <c r="C179" s="265" t="s">
        <v>353</v>
      </c>
      <c r="D179" s="265"/>
      <c r="E179" s="172">
        <f>SUM(G179:X179,Z179:AK179,AM179:BE179)</f>
        <v>0.16</v>
      </c>
      <c r="F179" s="174">
        <f t="shared" si="89"/>
        <v>0</v>
      </c>
      <c r="G179" s="174"/>
      <c r="H179" s="174"/>
      <c r="I179" s="247"/>
      <c r="J179" s="247"/>
      <c r="K179" s="247"/>
      <c r="L179" s="247"/>
      <c r="M179" s="171"/>
      <c r="N179" s="171"/>
      <c r="O179" s="171"/>
      <c r="P179" s="171"/>
      <c r="Q179" s="171"/>
      <c r="R179" s="171"/>
      <c r="S179" s="171"/>
      <c r="T179" s="171"/>
      <c r="U179" s="171"/>
      <c r="V179" s="171"/>
      <c r="W179" s="171"/>
      <c r="X179" s="171"/>
      <c r="Y179" s="203">
        <f t="shared" si="94"/>
        <v>0</v>
      </c>
      <c r="Z179" s="171"/>
      <c r="AA179" s="171"/>
      <c r="AB179" s="171"/>
      <c r="AC179" s="171"/>
      <c r="AD179" s="171"/>
      <c r="AE179" s="171"/>
      <c r="AF179" s="171"/>
      <c r="AG179" s="171"/>
      <c r="AH179" s="171"/>
      <c r="AI179" s="171"/>
      <c r="AJ179" s="171"/>
      <c r="AK179" s="171"/>
      <c r="AL179" s="171">
        <f t="shared" si="84"/>
        <v>0.02</v>
      </c>
      <c r="AM179" s="171"/>
      <c r="AN179" s="171"/>
      <c r="AO179" s="171"/>
      <c r="AP179" s="171"/>
      <c r="AQ179" s="171">
        <v>0.02</v>
      </c>
      <c r="AR179" s="171"/>
      <c r="AS179" s="171"/>
      <c r="AT179" s="171"/>
      <c r="AU179" s="171"/>
      <c r="AV179" s="171"/>
      <c r="AW179" s="171"/>
      <c r="AX179" s="171"/>
      <c r="AY179" s="171"/>
      <c r="AZ179" s="171"/>
      <c r="BA179" s="171"/>
      <c r="BB179" s="171"/>
      <c r="BC179" s="171"/>
      <c r="BD179" s="171"/>
      <c r="BE179" s="171">
        <v>0.14000000000000001</v>
      </c>
      <c r="BF179" s="174">
        <f>E179-F179</f>
        <v>0.16</v>
      </c>
      <c r="BG179" s="171"/>
      <c r="BH179" s="186">
        <f t="shared" si="97"/>
        <v>0</v>
      </c>
      <c r="BI179" s="253"/>
      <c r="BJ179" s="171"/>
      <c r="BK179" s="253"/>
      <c r="BL179" s="247">
        <v>0.16</v>
      </c>
      <c r="BM179" s="171"/>
      <c r="BN179" s="386" t="s">
        <v>407</v>
      </c>
      <c r="BO179" s="205"/>
      <c r="BP179" s="180" t="s">
        <v>398</v>
      </c>
      <c r="BQ179" s="174"/>
      <c r="BR179" s="189">
        <v>2020</v>
      </c>
      <c r="BS179" s="199" t="s">
        <v>185</v>
      </c>
      <c r="BT179" s="268" t="s">
        <v>409</v>
      </c>
      <c r="BU179" s="192"/>
      <c r="CJ179" s="56">
        <f t="shared" si="80"/>
        <v>0.16</v>
      </c>
      <c r="CK179" s="56">
        <f t="shared" si="81"/>
        <v>0</v>
      </c>
    </row>
    <row r="180" spans="1:89" s="30" customFormat="1" ht="40.5" x14ac:dyDescent="0.3">
      <c r="A180" s="246">
        <v>9</v>
      </c>
      <c r="B180" s="286" t="s">
        <v>410</v>
      </c>
      <c r="C180" s="265" t="s">
        <v>353</v>
      </c>
      <c r="D180" s="265"/>
      <c r="E180" s="172">
        <f t="shared" si="96"/>
        <v>0.38</v>
      </c>
      <c r="F180" s="174">
        <f t="shared" si="89"/>
        <v>0.04</v>
      </c>
      <c r="G180" s="171"/>
      <c r="H180" s="171">
        <v>0.04</v>
      </c>
      <c r="I180" s="171">
        <v>0.12</v>
      </c>
      <c r="J180" s="171"/>
      <c r="K180" s="171"/>
      <c r="L180" s="171"/>
      <c r="M180" s="171">
        <v>7.0000000000000007E-2</v>
      </c>
      <c r="N180" s="171"/>
      <c r="O180" s="171"/>
      <c r="P180" s="171"/>
      <c r="Q180" s="171"/>
      <c r="R180" s="171"/>
      <c r="S180" s="171"/>
      <c r="T180" s="171"/>
      <c r="U180" s="171"/>
      <c r="V180" s="171"/>
      <c r="W180" s="171"/>
      <c r="X180" s="171"/>
      <c r="Y180" s="247">
        <f t="shared" si="94"/>
        <v>3.5000000000000003E-2</v>
      </c>
      <c r="Z180" s="171">
        <v>1.4999999999999999E-2</v>
      </c>
      <c r="AA180" s="171"/>
      <c r="AB180" s="171"/>
      <c r="AC180" s="171"/>
      <c r="AD180" s="171">
        <v>0.02</v>
      </c>
      <c r="AE180" s="171"/>
      <c r="AF180" s="171"/>
      <c r="AG180" s="171"/>
      <c r="AH180" s="171"/>
      <c r="AI180" s="171"/>
      <c r="AJ180" s="171"/>
      <c r="AK180" s="171"/>
      <c r="AL180" s="171">
        <f t="shared" si="84"/>
        <v>0</v>
      </c>
      <c r="AM180" s="171"/>
      <c r="AN180" s="171"/>
      <c r="AO180" s="171"/>
      <c r="AP180" s="171"/>
      <c r="AQ180" s="171"/>
      <c r="AR180" s="171"/>
      <c r="AS180" s="171"/>
      <c r="AT180" s="171"/>
      <c r="AU180" s="171"/>
      <c r="AV180" s="171"/>
      <c r="AW180" s="171">
        <v>1.4999999999999999E-2</v>
      </c>
      <c r="AX180" s="171"/>
      <c r="AY180" s="171"/>
      <c r="AZ180" s="171"/>
      <c r="BA180" s="171"/>
      <c r="BB180" s="171"/>
      <c r="BC180" s="171"/>
      <c r="BD180" s="171"/>
      <c r="BE180" s="171">
        <v>0.1</v>
      </c>
      <c r="BF180" s="174">
        <f t="shared" si="93"/>
        <v>0.34</v>
      </c>
      <c r="BG180" s="174"/>
      <c r="BH180" s="186">
        <f t="shared" si="97"/>
        <v>0</v>
      </c>
      <c r="BI180" s="178"/>
      <c r="BJ180" s="174"/>
      <c r="BK180" s="178"/>
      <c r="BL180" s="174">
        <v>0.38</v>
      </c>
      <c r="BM180" s="174"/>
      <c r="BN180" s="386" t="s">
        <v>407</v>
      </c>
      <c r="BO180" s="205"/>
      <c r="BP180" s="180" t="s">
        <v>398</v>
      </c>
      <c r="BQ180" s="302"/>
      <c r="BR180" s="189">
        <v>2019</v>
      </c>
      <c r="BS180" s="199" t="s">
        <v>185</v>
      </c>
      <c r="BT180" s="264" t="s">
        <v>405</v>
      </c>
      <c r="BU180" s="201"/>
      <c r="CJ180" s="56">
        <f t="shared" si="80"/>
        <v>0.38</v>
      </c>
      <c r="CK180" s="56">
        <f t="shared" si="81"/>
        <v>0</v>
      </c>
    </row>
    <row r="181" spans="1:89" s="30" customFormat="1" ht="121.5" x14ac:dyDescent="0.3">
      <c r="A181" s="246">
        <v>10</v>
      </c>
      <c r="B181" s="286" t="s">
        <v>411</v>
      </c>
      <c r="C181" s="265" t="s">
        <v>353</v>
      </c>
      <c r="D181" s="265"/>
      <c r="E181" s="172">
        <f t="shared" si="96"/>
        <v>0.158</v>
      </c>
      <c r="F181" s="174">
        <f t="shared" si="89"/>
        <v>0.04</v>
      </c>
      <c r="G181" s="171"/>
      <c r="H181" s="171">
        <v>0.04</v>
      </c>
      <c r="I181" s="171">
        <v>4.8000000000000001E-2</v>
      </c>
      <c r="J181" s="171"/>
      <c r="K181" s="171"/>
      <c r="L181" s="171"/>
      <c r="M181" s="171">
        <v>0.03</v>
      </c>
      <c r="N181" s="171"/>
      <c r="O181" s="171"/>
      <c r="P181" s="171"/>
      <c r="Q181" s="171"/>
      <c r="R181" s="171"/>
      <c r="S181" s="171"/>
      <c r="T181" s="171"/>
      <c r="U181" s="171"/>
      <c r="V181" s="171"/>
      <c r="W181" s="171"/>
      <c r="X181" s="171"/>
      <c r="Y181" s="203">
        <f t="shared" si="94"/>
        <v>0</v>
      </c>
      <c r="Z181" s="171"/>
      <c r="AA181" s="171"/>
      <c r="AB181" s="171"/>
      <c r="AC181" s="171"/>
      <c r="AD181" s="171"/>
      <c r="AE181" s="171"/>
      <c r="AF181" s="171"/>
      <c r="AG181" s="171"/>
      <c r="AH181" s="171"/>
      <c r="AI181" s="171"/>
      <c r="AJ181" s="171"/>
      <c r="AK181" s="171"/>
      <c r="AL181" s="171">
        <f t="shared" si="84"/>
        <v>0</v>
      </c>
      <c r="AM181" s="171"/>
      <c r="AN181" s="171"/>
      <c r="AO181" s="171"/>
      <c r="AP181" s="171"/>
      <c r="AQ181" s="171"/>
      <c r="AR181" s="171"/>
      <c r="AS181" s="171"/>
      <c r="AT181" s="171"/>
      <c r="AU181" s="171"/>
      <c r="AV181" s="171"/>
      <c r="AW181" s="171"/>
      <c r="AX181" s="171"/>
      <c r="AY181" s="171"/>
      <c r="AZ181" s="171"/>
      <c r="BA181" s="171"/>
      <c r="BB181" s="171"/>
      <c r="BC181" s="171"/>
      <c r="BD181" s="171"/>
      <c r="BE181" s="171">
        <v>0.04</v>
      </c>
      <c r="BF181" s="174">
        <f t="shared" si="93"/>
        <v>0.11799999999999999</v>
      </c>
      <c r="BG181" s="174"/>
      <c r="BH181" s="186">
        <f t="shared" si="97"/>
        <v>0</v>
      </c>
      <c r="BI181" s="178"/>
      <c r="BJ181" s="174"/>
      <c r="BK181" s="178"/>
      <c r="BL181" s="174">
        <v>0.158</v>
      </c>
      <c r="BM181" s="174"/>
      <c r="BN181" s="221" t="s">
        <v>412</v>
      </c>
      <c r="BO181" s="205"/>
      <c r="BP181" s="180" t="s">
        <v>398</v>
      </c>
      <c r="BQ181" s="302"/>
      <c r="BR181" s="189">
        <v>2019</v>
      </c>
      <c r="BS181" s="199" t="s">
        <v>185</v>
      </c>
      <c r="BT181" s="264" t="s">
        <v>405</v>
      </c>
      <c r="BU181" s="201"/>
      <c r="CJ181" s="56">
        <f t="shared" si="80"/>
        <v>0.158</v>
      </c>
      <c r="CK181" s="56">
        <f t="shared" si="81"/>
        <v>0</v>
      </c>
    </row>
    <row r="182" spans="1:89" s="30" customFormat="1" ht="121.5" x14ac:dyDescent="0.3">
      <c r="A182" s="246">
        <v>11</v>
      </c>
      <c r="B182" s="286" t="s">
        <v>413</v>
      </c>
      <c r="C182" s="265" t="s">
        <v>353</v>
      </c>
      <c r="D182" s="265"/>
      <c r="E182" s="172">
        <f t="shared" si="96"/>
        <v>0.2</v>
      </c>
      <c r="F182" s="174">
        <f t="shared" si="89"/>
        <v>0.06</v>
      </c>
      <c r="G182" s="171">
        <v>0.06</v>
      </c>
      <c r="H182" s="171"/>
      <c r="I182" s="171">
        <v>0.04</v>
      </c>
      <c r="J182" s="171"/>
      <c r="K182" s="171"/>
      <c r="L182" s="171"/>
      <c r="M182" s="171">
        <v>0.06</v>
      </c>
      <c r="N182" s="171"/>
      <c r="O182" s="171"/>
      <c r="P182" s="171"/>
      <c r="Q182" s="171"/>
      <c r="R182" s="171"/>
      <c r="S182" s="171"/>
      <c r="T182" s="171"/>
      <c r="U182" s="171"/>
      <c r="V182" s="171"/>
      <c r="W182" s="171"/>
      <c r="X182" s="171"/>
      <c r="Y182" s="203">
        <f t="shared" si="94"/>
        <v>0</v>
      </c>
      <c r="Z182" s="171"/>
      <c r="AA182" s="171"/>
      <c r="AB182" s="171"/>
      <c r="AC182" s="171"/>
      <c r="AD182" s="171"/>
      <c r="AE182" s="171"/>
      <c r="AF182" s="171"/>
      <c r="AG182" s="171"/>
      <c r="AH182" s="171"/>
      <c r="AI182" s="171"/>
      <c r="AJ182" s="171"/>
      <c r="AK182" s="171"/>
      <c r="AL182" s="171">
        <f t="shared" si="84"/>
        <v>0</v>
      </c>
      <c r="AM182" s="171"/>
      <c r="AN182" s="171"/>
      <c r="AO182" s="171"/>
      <c r="AP182" s="171"/>
      <c r="AQ182" s="171"/>
      <c r="AR182" s="171"/>
      <c r="AS182" s="171"/>
      <c r="AT182" s="171"/>
      <c r="AU182" s="171"/>
      <c r="AV182" s="171"/>
      <c r="AW182" s="171"/>
      <c r="AX182" s="171"/>
      <c r="AY182" s="171"/>
      <c r="AZ182" s="171"/>
      <c r="BA182" s="171"/>
      <c r="BB182" s="171"/>
      <c r="BC182" s="171"/>
      <c r="BD182" s="171"/>
      <c r="BE182" s="171">
        <v>0.04</v>
      </c>
      <c r="BF182" s="174">
        <f t="shared" si="93"/>
        <v>0.14000000000000001</v>
      </c>
      <c r="BG182" s="174"/>
      <c r="BH182" s="186">
        <f t="shared" si="97"/>
        <v>0</v>
      </c>
      <c r="BI182" s="178"/>
      <c r="BJ182" s="174"/>
      <c r="BK182" s="178"/>
      <c r="BL182" s="174">
        <v>0.2</v>
      </c>
      <c r="BM182" s="174"/>
      <c r="BN182" s="221" t="s">
        <v>412</v>
      </c>
      <c r="BO182" s="205"/>
      <c r="BP182" s="180" t="s">
        <v>398</v>
      </c>
      <c r="BQ182" s="302"/>
      <c r="BR182" s="189">
        <v>2019</v>
      </c>
      <c r="BS182" s="199" t="s">
        <v>185</v>
      </c>
      <c r="BT182" s="264" t="s">
        <v>405</v>
      </c>
      <c r="BU182" s="201"/>
      <c r="CJ182" s="56">
        <f t="shared" si="80"/>
        <v>0.2</v>
      </c>
      <c r="CK182" s="56">
        <f t="shared" si="81"/>
        <v>0</v>
      </c>
    </row>
    <row r="183" spans="1:89" s="30" customFormat="1" ht="133.15" customHeight="1" x14ac:dyDescent="0.3">
      <c r="A183" s="246">
        <v>12</v>
      </c>
      <c r="B183" s="286" t="s">
        <v>414</v>
      </c>
      <c r="C183" s="265" t="s">
        <v>353</v>
      </c>
      <c r="D183" s="265"/>
      <c r="E183" s="172">
        <f t="shared" si="96"/>
        <v>0.13999999999999999</v>
      </c>
      <c r="F183" s="174">
        <f t="shared" si="89"/>
        <v>0.05</v>
      </c>
      <c r="G183" s="171">
        <v>0.02</v>
      </c>
      <c r="H183" s="171">
        <v>0.03</v>
      </c>
      <c r="I183" s="171">
        <v>0.04</v>
      </c>
      <c r="J183" s="171"/>
      <c r="K183" s="171"/>
      <c r="L183" s="171"/>
      <c r="M183" s="171">
        <v>0.03</v>
      </c>
      <c r="N183" s="171"/>
      <c r="O183" s="171"/>
      <c r="P183" s="171"/>
      <c r="Q183" s="171"/>
      <c r="R183" s="171"/>
      <c r="S183" s="171"/>
      <c r="T183" s="171"/>
      <c r="U183" s="171"/>
      <c r="V183" s="171"/>
      <c r="W183" s="171"/>
      <c r="X183" s="171"/>
      <c r="Y183" s="203">
        <f t="shared" si="94"/>
        <v>0</v>
      </c>
      <c r="Z183" s="171"/>
      <c r="AA183" s="171"/>
      <c r="AB183" s="171"/>
      <c r="AC183" s="171"/>
      <c r="AD183" s="171"/>
      <c r="AE183" s="171"/>
      <c r="AF183" s="171"/>
      <c r="AG183" s="171"/>
      <c r="AH183" s="171"/>
      <c r="AI183" s="171"/>
      <c r="AJ183" s="171"/>
      <c r="AK183" s="171"/>
      <c r="AL183" s="171">
        <f t="shared" si="84"/>
        <v>0</v>
      </c>
      <c r="AM183" s="171"/>
      <c r="AN183" s="171"/>
      <c r="AO183" s="171"/>
      <c r="AP183" s="171"/>
      <c r="AQ183" s="171"/>
      <c r="AR183" s="171"/>
      <c r="AS183" s="171"/>
      <c r="AT183" s="171"/>
      <c r="AU183" s="171"/>
      <c r="AV183" s="171"/>
      <c r="AW183" s="171"/>
      <c r="AX183" s="171"/>
      <c r="AY183" s="171"/>
      <c r="AZ183" s="171"/>
      <c r="BA183" s="171"/>
      <c r="BB183" s="171"/>
      <c r="BC183" s="171"/>
      <c r="BD183" s="171"/>
      <c r="BE183" s="171">
        <v>0.02</v>
      </c>
      <c r="BF183" s="174">
        <f t="shared" si="93"/>
        <v>8.9999999999999983E-2</v>
      </c>
      <c r="BG183" s="174">
        <v>0.01</v>
      </c>
      <c r="BH183" s="186">
        <f t="shared" si="97"/>
        <v>7.1428571428571438E-2</v>
      </c>
      <c r="BI183" s="174">
        <v>0.01</v>
      </c>
      <c r="BJ183" s="174"/>
      <c r="BK183" s="178"/>
      <c r="BL183" s="174">
        <v>0.14000000000000001</v>
      </c>
      <c r="BM183" s="174"/>
      <c r="BN183" s="221" t="s">
        <v>415</v>
      </c>
      <c r="BO183" s="205"/>
      <c r="BP183" s="180" t="s">
        <v>398</v>
      </c>
      <c r="BQ183" s="302"/>
      <c r="BR183" s="189">
        <v>2019</v>
      </c>
      <c r="BS183" s="199" t="s">
        <v>185</v>
      </c>
      <c r="BT183" s="264" t="s">
        <v>405</v>
      </c>
      <c r="BU183" s="201"/>
      <c r="CJ183" s="56">
        <f t="shared" si="80"/>
        <v>0.13999999999999999</v>
      </c>
      <c r="CK183" s="56">
        <f t="shared" si="81"/>
        <v>0</v>
      </c>
    </row>
    <row r="184" spans="1:89" s="30" customFormat="1" ht="40.5" x14ac:dyDescent="0.3">
      <c r="A184" s="246">
        <v>13</v>
      </c>
      <c r="B184" s="286" t="s">
        <v>416</v>
      </c>
      <c r="C184" s="265" t="s">
        <v>353</v>
      </c>
      <c r="D184" s="265"/>
      <c r="E184" s="172">
        <f t="shared" si="96"/>
        <v>0.18000000000000002</v>
      </c>
      <c r="F184" s="174">
        <f t="shared" si="89"/>
        <v>0.06</v>
      </c>
      <c r="G184" s="171">
        <v>0.04</v>
      </c>
      <c r="H184" s="171">
        <v>0.02</v>
      </c>
      <c r="I184" s="171">
        <v>0.04</v>
      </c>
      <c r="J184" s="171"/>
      <c r="K184" s="171"/>
      <c r="L184" s="171"/>
      <c r="M184" s="171">
        <v>0.04</v>
      </c>
      <c r="N184" s="171"/>
      <c r="O184" s="171"/>
      <c r="P184" s="171"/>
      <c r="Q184" s="171"/>
      <c r="R184" s="171"/>
      <c r="S184" s="171"/>
      <c r="T184" s="171"/>
      <c r="U184" s="171"/>
      <c r="V184" s="171"/>
      <c r="W184" s="171"/>
      <c r="X184" s="171"/>
      <c r="Y184" s="203">
        <f t="shared" si="94"/>
        <v>0</v>
      </c>
      <c r="Z184" s="171"/>
      <c r="AA184" s="171"/>
      <c r="AB184" s="171"/>
      <c r="AC184" s="171"/>
      <c r="AD184" s="171"/>
      <c r="AE184" s="171"/>
      <c r="AF184" s="171"/>
      <c r="AG184" s="171"/>
      <c r="AH184" s="171"/>
      <c r="AI184" s="171"/>
      <c r="AJ184" s="171"/>
      <c r="AK184" s="171"/>
      <c r="AL184" s="171">
        <f t="shared" si="84"/>
        <v>0</v>
      </c>
      <c r="AM184" s="171"/>
      <c r="AN184" s="171"/>
      <c r="AO184" s="171"/>
      <c r="AP184" s="171"/>
      <c r="AQ184" s="171"/>
      <c r="AR184" s="171"/>
      <c r="AS184" s="171"/>
      <c r="AT184" s="171"/>
      <c r="AU184" s="171"/>
      <c r="AV184" s="171"/>
      <c r="AW184" s="171"/>
      <c r="AX184" s="171"/>
      <c r="AY184" s="171"/>
      <c r="AZ184" s="171"/>
      <c r="BA184" s="171"/>
      <c r="BB184" s="171"/>
      <c r="BC184" s="171"/>
      <c r="BD184" s="171"/>
      <c r="BE184" s="171">
        <v>0.04</v>
      </c>
      <c r="BF184" s="174">
        <f t="shared" si="93"/>
        <v>0.12000000000000002</v>
      </c>
      <c r="BG184" s="174"/>
      <c r="BH184" s="186">
        <f t="shared" si="97"/>
        <v>0</v>
      </c>
      <c r="BI184" s="178"/>
      <c r="BJ184" s="174"/>
      <c r="BK184" s="178"/>
      <c r="BL184" s="174">
        <v>0.18000000000000002</v>
      </c>
      <c r="BM184" s="174"/>
      <c r="BN184" s="386" t="s">
        <v>407</v>
      </c>
      <c r="BO184" s="205"/>
      <c r="BP184" s="180" t="s">
        <v>398</v>
      </c>
      <c r="BQ184" s="302"/>
      <c r="BR184" s="189">
        <v>2019</v>
      </c>
      <c r="BS184" s="199" t="s">
        <v>185</v>
      </c>
      <c r="BT184" s="264" t="s">
        <v>405</v>
      </c>
      <c r="BU184" s="201"/>
      <c r="CJ184" s="56">
        <f t="shared" si="80"/>
        <v>0.18000000000000002</v>
      </c>
      <c r="CK184" s="56">
        <f t="shared" si="81"/>
        <v>0</v>
      </c>
    </row>
    <row r="185" spans="1:89" s="30" customFormat="1" ht="48" customHeight="1" x14ac:dyDescent="0.3">
      <c r="A185" s="246">
        <v>14</v>
      </c>
      <c r="B185" s="286" t="s">
        <v>417</v>
      </c>
      <c r="C185" s="265" t="s">
        <v>353</v>
      </c>
      <c r="D185" s="265"/>
      <c r="E185" s="172">
        <f t="shared" si="96"/>
        <v>0.22</v>
      </c>
      <c r="F185" s="174">
        <f t="shared" si="89"/>
        <v>0.06</v>
      </c>
      <c r="G185" s="171">
        <v>0.02</v>
      </c>
      <c r="H185" s="171">
        <v>0.04</v>
      </c>
      <c r="I185" s="171">
        <v>0.06</v>
      </c>
      <c r="J185" s="171"/>
      <c r="K185" s="171"/>
      <c r="L185" s="171"/>
      <c r="M185" s="171">
        <v>0.06</v>
      </c>
      <c r="N185" s="171"/>
      <c r="O185" s="171"/>
      <c r="P185" s="171"/>
      <c r="Q185" s="171"/>
      <c r="R185" s="171"/>
      <c r="S185" s="171"/>
      <c r="T185" s="171"/>
      <c r="U185" s="171"/>
      <c r="V185" s="171"/>
      <c r="W185" s="171"/>
      <c r="X185" s="171"/>
      <c r="Y185" s="203">
        <f t="shared" si="94"/>
        <v>0</v>
      </c>
      <c r="Z185" s="171"/>
      <c r="AA185" s="171"/>
      <c r="AB185" s="171"/>
      <c r="AC185" s="171"/>
      <c r="AD185" s="171"/>
      <c r="AE185" s="171"/>
      <c r="AF185" s="171"/>
      <c r="AG185" s="171"/>
      <c r="AH185" s="171"/>
      <c r="AI185" s="171"/>
      <c r="AJ185" s="171"/>
      <c r="AK185" s="171"/>
      <c r="AL185" s="171">
        <f t="shared" si="84"/>
        <v>0</v>
      </c>
      <c r="AM185" s="171"/>
      <c r="AN185" s="171"/>
      <c r="AO185" s="171"/>
      <c r="AP185" s="171"/>
      <c r="AQ185" s="171"/>
      <c r="AR185" s="171"/>
      <c r="AS185" s="171"/>
      <c r="AT185" s="171"/>
      <c r="AU185" s="171"/>
      <c r="AV185" s="171"/>
      <c r="AW185" s="171"/>
      <c r="AX185" s="171"/>
      <c r="AY185" s="171"/>
      <c r="AZ185" s="171"/>
      <c r="BA185" s="171"/>
      <c r="BB185" s="171"/>
      <c r="BC185" s="171"/>
      <c r="BD185" s="171"/>
      <c r="BE185" s="171">
        <v>0.04</v>
      </c>
      <c r="BF185" s="174">
        <f t="shared" si="93"/>
        <v>0.16</v>
      </c>
      <c r="BG185" s="174"/>
      <c r="BH185" s="186">
        <f t="shared" si="97"/>
        <v>0</v>
      </c>
      <c r="BI185" s="178"/>
      <c r="BJ185" s="174"/>
      <c r="BK185" s="178"/>
      <c r="BL185" s="174">
        <v>0.22</v>
      </c>
      <c r="BM185" s="174"/>
      <c r="BN185" s="386" t="s">
        <v>407</v>
      </c>
      <c r="BO185" s="205"/>
      <c r="BP185" s="180" t="s">
        <v>398</v>
      </c>
      <c r="BQ185" s="302"/>
      <c r="BR185" s="189">
        <v>2019</v>
      </c>
      <c r="BS185" s="199" t="s">
        <v>185</v>
      </c>
      <c r="BT185" s="264" t="s">
        <v>405</v>
      </c>
      <c r="BU185" s="201"/>
      <c r="CJ185" s="56">
        <f t="shared" si="80"/>
        <v>0.22</v>
      </c>
      <c r="CK185" s="56">
        <f t="shared" si="81"/>
        <v>0</v>
      </c>
    </row>
    <row r="186" spans="1:89" s="101" customFormat="1" ht="53.45" customHeight="1" x14ac:dyDescent="0.3">
      <c r="A186" s="246">
        <v>15</v>
      </c>
      <c r="B186" s="202" t="s">
        <v>418</v>
      </c>
      <c r="C186" s="265" t="s">
        <v>112</v>
      </c>
      <c r="D186" s="265"/>
      <c r="E186" s="185">
        <v>0.38</v>
      </c>
      <c r="F186" s="174">
        <f t="shared" si="89"/>
        <v>0</v>
      </c>
      <c r="G186" s="205"/>
      <c r="H186" s="171"/>
      <c r="I186" s="247">
        <v>0.15</v>
      </c>
      <c r="J186" s="247">
        <v>0.23</v>
      </c>
      <c r="K186" s="247"/>
      <c r="L186" s="277"/>
      <c r="M186" s="205"/>
      <c r="N186" s="205"/>
      <c r="O186" s="205"/>
      <c r="P186" s="205"/>
      <c r="Q186" s="205"/>
      <c r="R186" s="205"/>
      <c r="S186" s="205"/>
      <c r="T186" s="205"/>
      <c r="U186" s="205"/>
      <c r="V186" s="205"/>
      <c r="W186" s="205"/>
      <c r="X186" s="205"/>
      <c r="Y186" s="203">
        <f t="shared" si="94"/>
        <v>0</v>
      </c>
      <c r="Z186" s="205"/>
      <c r="AA186" s="205"/>
      <c r="AB186" s="205"/>
      <c r="AC186" s="205"/>
      <c r="AD186" s="205"/>
      <c r="AE186" s="205"/>
      <c r="AF186" s="205"/>
      <c r="AG186" s="205"/>
      <c r="AH186" s="205"/>
      <c r="AI186" s="205"/>
      <c r="AJ186" s="205"/>
      <c r="AK186" s="205"/>
      <c r="AL186" s="171">
        <f t="shared" si="84"/>
        <v>0</v>
      </c>
      <c r="AM186" s="205"/>
      <c r="AN186" s="205"/>
      <c r="AO186" s="205"/>
      <c r="AP186" s="205"/>
      <c r="AQ186" s="205"/>
      <c r="AR186" s="205"/>
      <c r="AS186" s="205"/>
      <c r="AT186" s="205"/>
      <c r="AU186" s="205"/>
      <c r="AV186" s="205"/>
      <c r="AW186" s="205"/>
      <c r="AX186" s="205"/>
      <c r="AY186" s="205"/>
      <c r="AZ186" s="205"/>
      <c r="BA186" s="205"/>
      <c r="BB186" s="205"/>
      <c r="BC186" s="205"/>
      <c r="BD186" s="205"/>
      <c r="BE186" s="174"/>
      <c r="BF186" s="174">
        <f>E186-F186</f>
        <v>0.38</v>
      </c>
      <c r="BG186" s="205"/>
      <c r="BH186" s="186"/>
      <c r="BI186" s="205"/>
      <c r="BJ186" s="205"/>
      <c r="BK186" s="205"/>
      <c r="BL186" s="205"/>
      <c r="BM186" s="205"/>
      <c r="BN186" s="368" t="s">
        <v>419</v>
      </c>
      <c r="BO186" s="205"/>
      <c r="BP186" s="180" t="s">
        <v>398</v>
      </c>
      <c r="BQ186" s="205"/>
      <c r="BR186" s="189">
        <v>2021</v>
      </c>
      <c r="BS186" s="199"/>
      <c r="BT186" s="264"/>
      <c r="BU186" s="192"/>
      <c r="CJ186" s="56">
        <f t="shared" si="80"/>
        <v>0.38</v>
      </c>
      <c r="CK186" s="56">
        <f t="shared" si="81"/>
        <v>0</v>
      </c>
    </row>
    <row r="187" spans="1:89" s="102" customFormat="1" ht="81" x14ac:dyDescent="0.3">
      <c r="A187" s="246">
        <v>16</v>
      </c>
      <c r="B187" s="367" t="s">
        <v>402</v>
      </c>
      <c r="C187" s="265" t="s">
        <v>85</v>
      </c>
      <c r="D187" s="265"/>
      <c r="E187" s="172">
        <f t="shared" si="96"/>
        <v>0.56000000000000005</v>
      </c>
      <c r="F187" s="174">
        <f t="shared" si="89"/>
        <v>0</v>
      </c>
      <c r="G187" s="185">
        <v>0</v>
      </c>
      <c r="H187" s="185">
        <v>0</v>
      </c>
      <c r="I187" s="174">
        <v>0.3</v>
      </c>
      <c r="J187" s="174">
        <v>0.26</v>
      </c>
      <c r="K187" s="185">
        <v>0</v>
      </c>
      <c r="L187" s="185">
        <v>0</v>
      </c>
      <c r="M187" s="185">
        <v>0</v>
      </c>
      <c r="N187" s="185">
        <v>0</v>
      </c>
      <c r="O187" s="185">
        <v>0</v>
      </c>
      <c r="P187" s="185">
        <v>0</v>
      </c>
      <c r="Q187" s="185">
        <v>0</v>
      </c>
      <c r="R187" s="185">
        <v>0</v>
      </c>
      <c r="S187" s="185">
        <v>0</v>
      </c>
      <c r="T187" s="185">
        <v>0</v>
      </c>
      <c r="U187" s="185">
        <v>0</v>
      </c>
      <c r="V187" s="185">
        <v>0</v>
      </c>
      <c r="W187" s="185">
        <v>0</v>
      </c>
      <c r="X187" s="185">
        <v>0</v>
      </c>
      <c r="Y187" s="203">
        <f t="shared" si="94"/>
        <v>0</v>
      </c>
      <c r="Z187" s="185">
        <v>0</v>
      </c>
      <c r="AA187" s="185">
        <v>0</v>
      </c>
      <c r="AB187" s="185">
        <v>0</v>
      </c>
      <c r="AC187" s="185">
        <v>0</v>
      </c>
      <c r="AD187" s="185">
        <v>0</v>
      </c>
      <c r="AE187" s="185">
        <v>0</v>
      </c>
      <c r="AF187" s="185">
        <v>0</v>
      </c>
      <c r="AG187" s="185">
        <v>0</v>
      </c>
      <c r="AH187" s="185">
        <v>0</v>
      </c>
      <c r="AI187" s="185">
        <v>0</v>
      </c>
      <c r="AJ187" s="185">
        <v>0</v>
      </c>
      <c r="AK187" s="185">
        <v>0</v>
      </c>
      <c r="AL187" s="171">
        <f t="shared" si="84"/>
        <v>0</v>
      </c>
      <c r="AM187" s="185">
        <v>0</v>
      </c>
      <c r="AN187" s="185">
        <v>0</v>
      </c>
      <c r="AO187" s="185">
        <v>0</v>
      </c>
      <c r="AP187" s="185">
        <v>0</v>
      </c>
      <c r="AQ187" s="185">
        <v>0</v>
      </c>
      <c r="AR187" s="185">
        <v>0</v>
      </c>
      <c r="AS187" s="185">
        <v>0</v>
      </c>
      <c r="AT187" s="185">
        <v>0</v>
      </c>
      <c r="AU187" s="185">
        <v>0</v>
      </c>
      <c r="AV187" s="185">
        <v>0</v>
      </c>
      <c r="AW187" s="185">
        <v>0</v>
      </c>
      <c r="AX187" s="185">
        <v>0</v>
      </c>
      <c r="AY187" s="185">
        <v>0</v>
      </c>
      <c r="AZ187" s="185">
        <v>0</v>
      </c>
      <c r="BA187" s="185">
        <v>0</v>
      </c>
      <c r="BB187" s="185">
        <v>0</v>
      </c>
      <c r="BC187" s="185">
        <v>0</v>
      </c>
      <c r="BD187" s="185">
        <v>0</v>
      </c>
      <c r="BE187" s="185">
        <v>0</v>
      </c>
      <c r="BF187" s="174">
        <f t="shared" si="93"/>
        <v>0.56000000000000005</v>
      </c>
      <c r="BG187" s="388"/>
      <c r="BH187" s="186">
        <f>BG187/E187</f>
        <v>0</v>
      </c>
      <c r="BI187" s="389"/>
      <c r="BJ187" s="388"/>
      <c r="BK187" s="389"/>
      <c r="BL187" s="247">
        <v>0.93</v>
      </c>
      <c r="BM187" s="388"/>
      <c r="BN187" s="315" t="s">
        <v>380</v>
      </c>
      <c r="BO187" s="262"/>
      <c r="BP187" s="180" t="s">
        <v>398</v>
      </c>
      <c r="BQ187" s="194"/>
      <c r="BR187" s="189">
        <v>2021</v>
      </c>
      <c r="BS187" s="180"/>
      <c r="BT187" s="170"/>
      <c r="BU187" s="192" t="e">
        <f>SUM(#REF!,#REF!,#REF!)</f>
        <v>#REF!</v>
      </c>
      <c r="CJ187" s="56">
        <f t="shared" si="80"/>
        <v>0.56000000000000005</v>
      </c>
      <c r="CK187" s="56">
        <f t="shared" si="81"/>
        <v>0</v>
      </c>
    </row>
    <row r="188" spans="1:89" s="103" customFormat="1" ht="48" customHeight="1" x14ac:dyDescent="0.3">
      <c r="A188" s="246">
        <v>17</v>
      </c>
      <c r="B188" s="206" t="s">
        <v>420</v>
      </c>
      <c r="C188" s="213" t="s">
        <v>85</v>
      </c>
      <c r="D188" s="213"/>
      <c r="E188" s="172">
        <f t="shared" si="96"/>
        <v>0.08</v>
      </c>
      <c r="F188" s="174">
        <f t="shared" si="89"/>
        <v>0.08</v>
      </c>
      <c r="G188" s="205">
        <v>0.08</v>
      </c>
      <c r="H188" s="205"/>
      <c r="I188" s="205"/>
      <c r="J188" s="205"/>
      <c r="K188" s="205"/>
      <c r="L188" s="205"/>
      <c r="M188" s="205"/>
      <c r="N188" s="205"/>
      <c r="O188" s="205"/>
      <c r="P188" s="205"/>
      <c r="Q188" s="205"/>
      <c r="R188" s="205"/>
      <c r="S188" s="205"/>
      <c r="T188" s="205"/>
      <c r="U188" s="205"/>
      <c r="V188" s="205"/>
      <c r="W188" s="205"/>
      <c r="X188" s="205"/>
      <c r="Y188" s="203">
        <f t="shared" si="94"/>
        <v>0</v>
      </c>
      <c r="Z188" s="205"/>
      <c r="AA188" s="205"/>
      <c r="AB188" s="205"/>
      <c r="AC188" s="205"/>
      <c r="AD188" s="205"/>
      <c r="AE188" s="205"/>
      <c r="AF188" s="205"/>
      <c r="AG188" s="205"/>
      <c r="AH188" s="205"/>
      <c r="AI188" s="205"/>
      <c r="AJ188" s="205"/>
      <c r="AK188" s="205"/>
      <c r="AL188" s="171">
        <f t="shared" si="84"/>
        <v>0</v>
      </c>
      <c r="AM188" s="205"/>
      <c r="AN188" s="205"/>
      <c r="AO188" s="205"/>
      <c r="AP188" s="205"/>
      <c r="AQ188" s="205"/>
      <c r="AR188" s="205"/>
      <c r="AS188" s="205"/>
      <c r="AT188" s="205"/>
      <c r="AU188" s="205"/>
      <c r="AV188" s="205"/>
      <c r="AW188" s="205"/>
      <c r="AX188" s="205"/>
      <c r="AY188" s="205"/>
      <c r="AZ188" s="205"/>
      <c r="BA188" s="205"/>
      <c r="BB188" s="205"/>
      <c r="BC188" s="205"/>
      <c r="BD188" s="205"/>
      <c r="BE188" s="205"/>
      <c r="BF188" s="174">
        <f t="shared" si="93"/>
        <v>0</v>
      </c>
      <c r="BG188" s="205"/>
      <c r="BH188" s="177"/>
      <c r="BI188" s="275"/>
      <c r="BJ188" s="205"/>
      <c r="BK188" s="275"/>
      <c r="BL188" s="205"/>
      <c r="BM188" s="205"/>
      <c r="BN188" s="368" t="s">
        <v>421</v>
      </c>
      <c r="BO188" s="220"/>
      <c r="BP188" s="180" t="s">
        <v>398</v>
      </c>
      <c r="BQ188" s="205"/>
      <c r="BR188" s="189">
        <v>2021</v>
      </c>
      <c r="BS188" s="199"/>
      <c r="BT188" s="264" t="s">
        <v>422</v>
      </c>
      <c r="BU188" s="201"/>
      <c r="CJ188" s="56">
        <f t="shared" si="80"/>
        <v>0.08</v>
      </c>
      <c r="CK188" s="56">
        <f t="shared" si="81"/>
        <v>0</v>
      </c>
    </row>
    <row r="189" spans="1:89" s="104" customFormat="1" ht="47.45" customHeight="1" x14ac:dyDescent="0.3">
      <c r="A189" s="246">
        <v>18</v>
      </c>
      <c r="B189" s="206" t="s">
        <v>418</v>
      </c>
      <c r="C189" s="213" t="s">
        <v>85</v>
      </c>
      <c r="D189" s="213"/>
      <c r="E189" s="172">
        <f t="shared" si="96"/>
        <v>0.1</v>
      </c>
      <c r="F189" s="174">
        <f t="shared" si="89"/>
        <v>0</v>
      </c>
      <c r="G189" s="208"/>
      <c r="H189" s="208"/>
      <c r="I189" s="218">
        <v>0.1</v>
      </c>
      <c r="J189" s="218"/>
      <c r="K189" s="218"/>
      <c r="L189" s="218"/>
      <c r="M189" s="218"/>
      <c r="N189" s="218"/>
      <c r="O189" s="218"/>
      <c r="P189" s="218"/>
      <c r="Q189" s="218"/>
      <c r="R189" s="218"/>
      <c r="S189" s="218"/>
      <c r="T189" s="218"/>
      <c r="U189" s="218"/>
      <c r="V189" s="218"/>
      <c r="W189" s="218"/>
      <c r="X189" s="218"/>
      <c r="Y189" s="203">
        <f t="shared" si="94"/>
        <v>0</v>
      </c>
      <c r="Z189" s="218"/>
      <c r="AA189" s="218"/>
      <c r="AB189" s="218"/>
      <c r="AC189" s="218"/>
      <c r="AD189" s="218"/>
      <c r="AE189" s="218"/>
      <c r="AF189" s="218"/>
      <c r="AG189" s="218"/>
      <c r="AH189" s="218"/>
      <c r="AI189" s="218"/>
      <c r="AJ189" s="218"/>
      <c r="AK189" s="218"/>
      <c r="AL189" s="171">
        <f t="shared" si="84"/>
        <v>0</v>
      </c>
      <c r="AM189" s="218"/>
      <c r="AN189" s="218"/>
      <c r="AO189" s="218"/>
      <c r="AP189" s="218"/>
      <c r="AQ189" s="218"/>
      <c r="AR189" s="218"/>
      <c r="AS189" s="218"/>
      <c r="AT189" s="218"/>
      <c r="AU189" s="218"/>
      <c r="AV189" s="218"/>
      <c r="AW189" s="218"/>
      <c r="AX189" s="218"/>
      <c r="AY189" s="218"/>
      <c r="AZ189" s="218"/>
      <c r="BA189" s="218"/>
      <c r="BB189" s="218"/>
      <c r="BC189" s="218"/>
      <c r="BD189" s="218"/>
      <c r="BE189" s="218"/>
      <c r="BF189" s="174">
        <f>E189-F189</f>
        <v>0.1</v>
      </c>
      <c r="BG189" s="205"/>
      <c r="BH189" s="186"/>
      <c r="BI189" s="205"/>
      <c r="BJ189" s="205"/>
      <c r="BK189" s="205"/>
      <c r="BL189" s="205"/>
      <c r="BM189" s="205"/>
      <c r="BN189" s="368" t="s">
        <v>419</v>
      </c>
      <c r="BO189" s="205"/>
      <c r="BP189" s="180" t="s">
        <v>398</v>
      </c>
      <c r="BQ189" s="205"/>
      <c r="BR189" s="189">
        <v>2021</v>
      </c>
      <c r="BS189" s="199"/>
      <c r="BT189" s="264"/>
      <c r="BU189" s="192"/>
      <c r="CJ189" s="56">
        <f t="shared" si="80"/>
        <v>0.1</v>
      </c>
      <c r="CK189" s="56">
        <f t="shared" si="81"/>
        <v>0</v>
      </c>
    </row>
    <row r="190" spans="1:89" s="105" customFormat="1" ht="81" x14ac:dyDescent="0.3">
      <c r="A190" s="246">
        <v>19</v>
      </c>
      <c r="B190" s="367" t="s">
        <v>423</v>
      </c>
      <c r="C190" s="251" t="s">
        <v>424</v>
      </c>
      <c r="D190" s="251"/>
      <c r="E190" s="172">
        <f t="shared" si="96"/>
        <v>0.52</v>
      </c>
      <c r="F190" s="174">
        <f t="shared" si="89"/>
        <v>0</v>
      </c>
      <c r="G190" s="172">
        <v>0</v>
      </c>
      <c r="H190" s="172">
        <v>0</v>
      </c>
      <c r="I190" s="171">
        <v>0.08</v>
      </c>
      <c r="J190" s="171">
        <v>0.08</v>
      </c>
      <c r="K190" s="171">
        <v>0</v>
      </c>
      <c r="L190" s="171">
        <v>0</v>
      </c>
      <c r="M190" s="171"/>
      <c r="N190" s="172">
        <v>0</v>
      </c>
      <c r="O190" s="172">
        <v>0</v>
      </c>
      <c r="P190" s="172">
        <v>0</v>
      </c>
      <c r="Q190" s="172">
        <v>0</v>
      </c>
      <c r="R190" s="172">
        <v>0</v>
      </c>
      <c r="S190" s="172">
        <v>0</v>
      </c>
      <c r="T190" s="172">
        <v>0</v>
      </c>
      <c r="U190" s="172">
        <v>0</v>
      </c>
      <c r="V190" s="172">
        <v>0</v>
      </c>
      <c r="W190" s="172">
        <v>0</v>
      </c>
      <c r="X190" s="172">
        <v>0</v>
      </c>
      <c r="Y190" s="203">
        <f t="shared" si="94"/>
        <v>0</v>
      </c>
      <c r="Z190" s="172">
        <v>0</v>
      </c>
      <c r="AA190" s="172">
        <v>0</v>
      </c>
      <c r="AB190" s="172">
        <v>0</v>
      </c>
      <c r="AC190" s="172">
        <v>0</v>
      </c>
      <c r="AD190" s="172">
        <v>0</v>
      </c>
      <c r="AE190" s="172">
        <v>0</v>
      </c>
      <c r="AF190" s="172">
        <v>0</v>
      </c>
      <c r="AG190" s="172">
        <v>0</v>
      </c>
      <c r="AH190" s="172">
        <v>0</v>
      </c>
      <c r="AI190" s="172">
        <v>0</v>
      </c>
      <c r="AJ190" s="172">
        <v>0</v>
      </c>
      <c r="AK190" s="172">
        <v>0</v>
      </c>
      <c r="AL190" s="171">
        <f t="shared" si="84"/>
        <v>0</v>
      </c>
      <c r="AM190" s="172">
        <v>0</v>
      </c>
      <c r="AN190" s="172">
        <v>0</v>
      </c>
      <c r="AO190" s="172">
        <v>0</v>
      </c>
      <c r="AP190" s="172">
        <v>0</v>
      </c>
      <c r="AQ190" s="172">
        <v>0</v>
      </c>
      <c r="AR190" s="172">
        <v>0</v>
      </c>
      <c r="AS190" s="172">
        <v>0</v>
      </c>
      <c r="AT190" s="172">
        <v>0</v>
      </c>
      <c r="AU190" s="172">
        <v>0</v>
      </c>
      <c r="AV190" s="172">
        <v>0</v>
      </c>
      <c r="AW190" s="172">
        <v>0</v>
      </c>
      <c r="AX190" s="172">
        <v>0</v>
      </c>
      <c r="AY190" s="172">
        <v>0</v>
      </c>
      <c r="AZ190" s="172">
        <v>0</v>
      </c>
      <c r="BA190" s="172">
        <v>0</v>
      </c>
      <c r="BB190" s="172">
        <v>0</v>
      </c>
      <c r="BC190" s="172">
        <v>0</v>
      </c>
      <c r="BD190" s="172">
        <v>0</v>
      </c>
      <c r="BE190" s="172">
        <v>0.36</v>
      </c>
      <c r="BF190" s="174">
        <f t="shared" si="93"/>
        <v>0.52</v>
      </c>
      <c r="BG190" s="171"/>
      <c r="BH190" s="186">
        <f>BG190/E190</f>
        <v>0</v>
      </c>
      <c r="BI190" s="253"/>
      <c r="BJ190" s="171"/>
      <c r="BK190" s="253"/>
      <c r="BL190" s="247">
        <v>0.6</v>
      </c>
      <c r="BM190" s="171"/>
      <c r="BN190" s="315" t="s">
        <v>380</v>
      </c>
      <c r="BO190" s="174"/>
      <c r="BP190" s="180" t="s">
        <v>398</v>
      </c>
      <c r="BQ190" s="174"/>
      <c r="BR190" s="189">
        <v>2021</v>
      </c>
      <c r="BS190" s="180"/>
      <c r="BT190" s="170"/>
      <c r="BU190" s="192" t="e">
        <f>SUM(#REF!,#REF!,#REF!)</f>
        <v>#REF!</v>
      </c>
      <c r="CJ190" s="56">
        <f t="shared" si="80"/>
        <v>0.52</v>
      </c>
      <c r="CK190" s="56">
        <f t="shared" si="81"/>
        <v>0</v>
      </c>
    </row>
    <row r="191" spans="1:89" s="105" customFormat="1" ht="60.75" x14ac:dyDescent="0.3">
      <c r="A191" s="246">
        <v>20</v>
      </c>
      <c r="B191" s="367" t="s">
        <v>425</v>
      </c>
      <c r="C191" s="217" t="s">
        <v>232</v>
      </c>
      <c r="D191" s="217"/>
      <c r="E191" s="172">
        <f t="shared" si="96"/>
        <v>0.04</v>
      </c>
      <c r="F191" s="174">
        <f t="shared" si="89"/>
        <v>0.04</v>
      </c>
      <c r="G191" s="171">
        <v>0.04</v>
      </c>
      <c r="H191" s="172"/>
      <c r="I191" s="171"/>
      <c r="J191" s="171"/>
      <c r="K191" s="171"/>
      <c r="L191" s="171"/>
      <c r="M191" s="171"/>
      <c r="N191" s="172"/>
      <c r="O191" s="172"/>
      <c r="P191" s="172"/>
      <c r="Q191" s="172"/>
      <c r="R191" s="172"/>
      <c r="S191" s="172"/>
      <c r="T191" s="172"/>
      <c r="U191" s="172"/>
      <c r="V191" s="172"/>
      <c r="W191" s="172"/>
      <c r="X191" s="172"/>
      <c r="Y191" s="203">
        <f t="shared" si="94"/>
        <v>0</v>
      </c>
      <c r="Z191" s="172"/>
      <c r="AA191" s="172"/>
      <c r="AB191" s="172"/>
      <c r="AC191" s="172"/>
      <c r="AD191" s="172"/>
      <c r="AE191" s="172"/>
      <c r="AF191" s="172"/>
      <c r="AG191" s="172"/>
      <c r="AH191" s="172"/>
      <c r="AI191" s="172"/>
      <c r="AJ191" s="172"/>
      <c r="AK191" s="172"/>
      <c r="AL191" s="171">
        <f t="shared" si="84"/>
        <v>0</v>
      </c>
      <c r="AM191" s="172"/>
      <c r="AN191" s="172"/>
      <c r="AO191" s="172"/>
      <c r="AP191" s="172"/>
      <c r="AQ191" s="172"/>
      <c r="AR191" s="172"/>
      <c r="AS191" s="172"/>
      <c r="AT191" s="172"/>
      <c r="AU191" s="172"/>
      <c r="AV191" s="172"/>
      <c r="AW191" s="172"/>
      <c r="AX191" s="172"/>
      <c r="AY191" s="172"/>
      <c r="AZ191" s="172"/>
      <c r="BA191" s="172"/>
      <c r="BB191" s="172"/>
      <c r="BC191" s="172"/>
      <c r="BD191" s="172"/>
      <c r="BE191" s="172"/>
      <c r="BF191" s="174">
        <f t="shared" si="93"/>
        <v>0</v>
      </c>
      <c r="BG191" s="171"/>
      <c r="BH191" s="186"/>
      <c r="BI191" s="253"/>
      <c r="BJ191" s="171"/>
      <c r="BK191" s="253"/>
      <c r="BL191" s="247"/>
      <c r="BM191" s="171"/>
      <c r="BN191" s="315" t="s">
        <v>380</v>
      </c>
      <c r="BO191" s="174"/>
      <c r="BP191" s="180" t="s">
        <v>398</v>
      </c>
      <c r="BQ191" s="174"/>
      <c r="BR191" s="189">
        <v>2021</v>
      </c>
      <c r="BS191" s="180"/>
      <c r="BT191" s="170"/>
      <c r="BU191" s="192"/>
      <c r="CJ191" s="56">
        <f t="shared" si="80"/>
        <v>0.04</v>
      </c>
      <c r="CK191" s="56">
        <f t="shared" si="81"/>
        <v>0</v>
      </c>
    </row>
    <row r="192" spans="1:89" s="102" customFormat="1" ht="81" x14ac:dyDescent="0.3">
      <c r="A192" s="246">
        <v>21</v>
      </c>
      <c r="B192" s="367" t="s">
        <v>402</v>
      </c>
      <c r="C192" s="217" t="s">
        <v>232</v>
      </c>
      <c r="D192" s="217"/>
      <c r="E192" s="172">
        <f t="shared" si="96"/>
        <v>0.17499999999999999</v>
      </c>
      <c r="F192" s="174">
        <f t="shared" si="89"/>
        <v>0</v>
      </c>
      <c r="G192" s="185"/>
      <c r="H192" s="185"/>
      <c r="I192" s="422">
        <v>9.5000000000000001E-2</v>
      </c>
      <c r="J192" s="422">
        <v>0.04</v>
      </c>
      <c r="K192" s="422"/>
      <c r="L192" s="422"/>
      <c r="M192" s="422">
        <v>0.02</v>
      </c>
      <c r="N192" s="185"/>
      <c r="O192" s="185"/>
      <c r="P192" s="185"/>
      <c r="Q192" s="185"/>
      <c r="R192" s="185"/>
      <c r="S192" s="185"/>
      <c r="T192" s="185"/>
      <c r="U192" s="185"/>
      <c r="V192" s="185"/>
      <c r="W192" s="185"/>
      <c r="X192" s="185"/>
      <c r="Y192" s="203">
        <f t="shared" si="94"/>
        <v>0</v>
      </c>
      <c r="Z192" s="185"/>
      <c r="AA192" s="185"/>
      <c r="AB192" s="185"/>
      <c r="AC192" s="185"/>
      <c r="AD192" s="185"/>
      <c r="AE192" s="185"/>
      <c r="AF192" s="185"/>
      <c r="AG192" s="185"/>
      <c r="AH192" s="185"/>
      <c r="AI192" s="185"/>
      <c r="AJ192" s="185"/>
      <c r="AK192" s="185"/>
      <c r="AL192" s="171">
        <f t="shared" si="84"/>
        <v>0</v>
      </c>
      <c r="AM192" s="185"/>
      <c r="AN192" s="185"/>
      <c r="AO192" s="185"/>
      <c r="AP192" s="185"/>
      <c r="AQ192" s="185"/>
      <c r="AR192" s="185"/>
      <c r="AS192" s="185"/>
      <c r="AT192" s="185"/>
      <c r="AU192" s="185"/>
      <c r="AV192" s="185"/>
      <c r="AW192" s="185"/>
      <c r="AX192" s="185"/>
      <c r="AY192" s="185"/>
      <c r="AZ192" s="185"/>
      <c r="BA192" s="185"/>
      <c r="BB192" s="185"/>
      <c r="BC192" s="185"/>
      <c r="BD192" s="185"/>
      <c r="BE192" s="174">
        <v>0.02</v>
      </c>
      <c r="BF192" s="174">
        <f t="shared" si="93"/>
        <v>0.17499999999999999</v>
      </c>
      <c r="BG192" s="174"/>
      <c r="BH192" s="186"/>
      <c r="BI192" s="178"/>
      <c r="BJ192" s="174"/>
      <c r="BK192" s="178"/>
      <c r="BL192" s="174"/>
      <c r="BM192" s="174"/>
      <c r="BN192" s="315" t="s">
        <v>380</v>
      </c>
      <c r="BO192" s="174"/>
      <c r="BP192" s="180" t="s">
        <v>398</v>
      </c>
      <c r="BQ192" s="205"/>
      <c r="BR192" s="189">
        <v>2021</v>
      </c>
      <c r="BS192" s="180"/>
      <c r="BT192" s="170" t="s">
        <v>426</v>
      </c>
      <c r="BU192" s="192"/>
      <c r="CJ192" s="56">
        <f t="shared" si="80"/>
        <v>0.17499999999999999</v>
      </c>
      <c r="CK192" s="56">
        <f t="shared" si="81"/>
        <v>0</v>
      </c>
    </row>
    <row r="193" spans="1:89" s="83" customFormat="1" ht="81" x14ac:dyDescent="0.3">
      <c r="A193" s="246">
        <v>22</v>
      </c>
      <c r="B193" s="367" t="s">
        <v>427</v>
      </c>
      <c r="C193" s="217" t="s">
        <v>232</v>
      </c>
      <c r="D193" s="217"/>
      <c r="E193" s="172">
        <f t="shared" si="96"/>
        <v>0.83</v>
      </c>
      <c r="F193" s="174">
        <f t="shared" si="89"/>
        <v>0.83</v>
      </c>
      <c r="G193" s="174">
        <v>0.83</v>
      </c>
      <c r="H193" s="185"/>
      <c r="I193" s="185"/>
      <c r="J193" s="185"/>
      <c r="K193" s="185"/>
      <c r="L193" s="185"/>
      <c r="M193" s="185"/>
      <c r="N193" s="185"/>
      <c r="O193" s="185"/>
      <c r="P193" s="185"/>
      <c r="Q193" s="185"/>
      <c r="R193" s="185"/>
      <c r="S193" s="185"/>
      <c r="T193" s="185"/>
      <c r="U193" s="185"/>
      <c r="V193" s="185"/>
      <c r="W193" s="185"/>
      <c r="X193" s="185"/>
      <c r="Y193" s="203">
        <f t="shared" si="94"/>
        <v>0</v>
      </c>
      <c r="Z193" s="185"/>
      <c r="AA193" s="185"/>
      <c r="AB193" s="185"/>
      <c r="AC193" s="185"/>
      <c r="AD193" s="185"/>
      <c r="AE193" s="185"/>
      <c r="AF193" s="185"/>
      <c r="AG193" s="185"/>
      <c r="AH193" s="185"/>
      <c r="AI193" s="185"/>
      <c r="AJ193" s="185"/>
      <c r="AK193" s="185"/>
      <c r="AL193" s="171">
        <f t="shared" si="84"/>
        <v>0</v>
      </c>
      <c r="AM193" s="185"/>
      <c r="AN193" s="185"/>
      <c r="AO193" s="185"/>
      <c r="AP193" s="185"/>
      <c r="AQ193" s="185"/>
      <c r="AR193" s="185"/>
      <c r="AS193" s="185"/>
      <c r="AT193" s="185"/>
      <c r="AU193" s="185"/>
      <c r="AV193" s="185"/>
      <c r="AW193" s="185"/>
      <c r="AX193" s="185"/>
      <c r="AY193" s="185"/>
      <c r="AZ193" s="185"/>
      <c r="BA193" s="185"/>
      <c r="BB193" s="185"/>
      <c r="BC193" s="185"/>
      <c r="BD193" s="185"/>
      <c r="BE193" s="174"/>
      <c r="BF193" s="174">
        <f t="shared" si="93"/>
        <v>0</v>
      </c>
      <c r="BG193" s="174"/>
      <c r="BH193" s="186"/>
      <c r="BI193" s="178"/>
      <c r="BJ193" s="174"/>
      <c r="BK193" s="178"/>
      <c r="BL193" s="174"/>
      <c r="BM193" s="174"/>
      <c r="BN193" s="315" t="s">
        <v>380</v>
      </c>
      <c r="BO193" s="174"/>
      <c r="BP193" s="180" t="s">
        <v>398</v>
      </c>
      <c r="BQ193" s="205"/>
      <c r="BR193" s="189">
        <v>2021</v>
      </c>
      <c r="BS193" s="180"/>
      <c r="BT193" s="170"/>
      <c r="BU193" s="192"/>
      <c r="CJ193" s="56">
        <f t="shared" si="80"/>
        <v>0.83</v>
      </c>
      <c r="CK193" s="56">
        <f t="shared" si="81"/>
        <v>0</v>
      </c>
    </row>
    <row r="194" spans="1:89" s="83" customFormat="1" ht="101.25" x14ac:dyDescent="0.3">
      <c r="A194" s="246">
        <v>23</v>
      </c>
      <c r="B194" s="367" t="s">
        <v>428</v>
      </c>
      <c r="C194" s="217" t="s">
        <v>232</v>
      </c>
      <c r="D194" s="217"/>
      <c r="E194" s="172">
        <f t="shared" si="96"/>
        <v>0.48</v>
      </c>
      <c r="F194" s="174">
        <f t="shared" si="89"/>
        <v>0</v>
      </c>
      <c r="G194" s="185"/>
      <c r="H194" s="185"/>
      <c r="I194" s="422">
        <v>0.47</v>
      </c>
      <c r="J194" s="422"/>
      <c r="K194" s="422"/>
      <c r="L194" s="422"/>
      <c r="M194" s="422">
        <v>0.01</v>
      </c>
      <c r="N194" s="185"/>
      <c r="O194" s="185"/>
      <c r="P194" s="185"/>
      <c r="Q194" s="185"/>
      <c r="R194" s="185"/>
      <c r="S194" s="185"/>
      <c r="T194" s="185"/>
      <c r="U194" s="185"/>
      <c r="V194" s="185"/>
      <c r="W194" s="185"/>
      <c r="X194" s="185"/>
      <c r="Y194" s="203">
        <f t="shared" si="94"/>
        <v>0</v>
      </c>
      <c r="Z194" s="185"/>
      <c r="AA194" s="185"/>
      <c r="AB194" s="185"/>
      <c r="AC194" s="185"/>
      <c r="AD194" s="185"/>
      <c r="AE194" s="185"/>
      <c r="AF194" s="185"/>
      <c r="AG194" s="185"/>
      <c r="AH194" s="185"/>
      <c r="AI194" s="185"/>
      <c r="AJ194" s="185"/>
      <c r="AK194" s="185"/>
      <c r="AL194" s="171">
        <f t="shared" si="84"/>
        <v>0</v>
      </c>
      <c r="AM194" s="185"/>
      <c r="AN194" s="185"/>
      <c r="AO194" s="185"/>
      <c r="AP194" s="185"/>
      <c r="AQ194" s="185"/>
      <c r="AR194" s="185"/>
      <c r="AS194" s="185"/>
      <c r="AT194" s="185"/>
      <c r="AU194" s="185"/>
      <c r="AV194" s="185"/>
      <c r="AW194" s="185"/>
      <c r="AX194" s="185"/>
      <c r="AY194" s="185"/>
      <c r="AZ194" s="185"/>
      <c r="BA194" s="185"/>
      <c r="BB194" s="185"/>
      <c r="BC194" s="185"/>
      <c r="BD194" s="185"/>
      <c r="BE194" s="174"/>
      <c r="BF194" s="174">
        <f t="shared" si="93"/>
        <v>0.48</v>
      </c>
      <c r="BG194" s="174"/>
      <c r="BH194" s="186"/>
      <c r="BI194" s="178"/>
      <c r="BJ194" s="174"/>
      <c r="BK194" s="178"/>
      <c r="BL194" s="174"/>
      <c r="BM194" s="174"/>
      <c r="BN194" s="315" t="s">
        <v>380</v>
      </c>
      <c r="BO194" s="174"/>
      <c r="BP194" s="180" t="s">
        <v>398</v>
      </c>
      <c r="BQ194" s="205"/>
      <c r="BR194" s="189">
        <v>2021</v>
      </c>
      <c r="BS194" s="180"/>
      <c r="BT194" s="170"/>
      <c r="BU194" s="192"/>
      <c r="CJ194" s="56">
        <f t="shared" si="80"/>
        <v>0.48</v>
      </c>
      <c r="CK194" s="56">
        <f t="shared" si="81"/>
        <v>0</v>
      </c>
    </row>
    <row r="195" spans="1:89" s="106" customFormat="1" ht="53.45" customHeight="1" x14ac:dyDescent="0.3">
      <c r="A195" s="246">
        <v>24</v>
      </c>
      <c r="B195" s="367" t="s">
        <v>418</v>
      </c>
      <c r="C195" s="251" t="s">
        <v>232</v>
      </c>
      <c r="D195" s="251"/>
      <c r="E195" s="172">
        <f>SUM(G195:X195,Z195:AK195,AM195:BE195)</f>
        <v>0.42000000000000004</v>
      </c>
      <c r="F195" s="174">
        <f t="shared" si="89"/>
        <v>0</v>
      </c>
      <c r="G195" s="388"/>
      <c r="H195" s="174"/>
      <c r="I195" s="247">
        <v>0.22</v>
      </c>
      <c r="J195" s="247"/>
      <c r="K195" s="247"/>
      <c r="L195" s="247"/>
      <c r="M195" s="247"/>
      <c r="N195" s="174"/>
      <c r="O195" s="174"/>
      <c r="P195" s="174"/>
      <c r="Q195" s="174"/>
      <c r="R195" s="174"/>
      <c r="S195" s="174"/>
      <c r="T195" s="174"/>
      <c r="U195" s="174"/>
      <c r="V195" s="174"/>
      <c r="W195" s="174"/>
      <c r="X195" s="174"/>
      <c r="Y195" s="203">
        <f t="shared" si="94"/>
        <v>0</v>
      </c>
      <c r="Z195" s="174"/>
      <c r="AA195" s="174"/>
      <c r="AB195" s="174"/>
      <c r="AC195" s="174"/>
      <c r="AD195" s="174"/>
      <c r="AE195" s="174"/>
      <c r="AF195" s="174"/>
      <c r="AG195" s="174"/>
      <c r="AH195" s="174"/>
      <c r="AI195" s="174"/>
      <c r="AJ195" s="174"/>
      <c r="AK195" s="174"/>
      <c r="AL195" s="171">
        <f t="shared" si="84"/>
        <v>0</v>
      </c>
      <c r="AM195" s="174"/>
      <c r="AN195" s="174"/>
      <c r="AO195" s="174"/>
      <c r="AP195" s="174"/>
      <c r="AQ195" s="174"/>
      <c r="AR195" s="174"/>
      <c r="AS195" s="174"/>
      <c r="AT195" s="174"/>
      <c r="AU195" s="174"/>
      <c r="AV195" s="174"/>
      <c r="AW195" s="174"/>
      <c r="AX195" s="174"/>
      <c r="AY195" s="174"/>
      <c r="AZ195" s="174"/>
      <c r="BA195" s="174"/>
      <c r="BB195" s="174"/>
      <c r="BC195" s="174"/>
      <c r="BD195" s="174"/>
      <c r="BE195" s="174">
        <v>0.2</v>
      </c>
      <c r="BF195" s="174">
        <f>E195-F195</f>
        <v>0.42000000000000004</v>
      </c>
      <c r="BG195" s="218"/>
      <c r="BH195" s="186"/>
      <c r="BI195" s="260"/>
      <c r="BJ195" s="218"/>
      <c r="BK195" s="260"/>
      <c r="BL195" s="218"/>
      <c r="BM195" s="218"/>
      <c r="BN195" s="368" t="s">
        <v>419</v>
      </c>
      <c r="BO195" s="262"/>
      <c r="BP195" s="180" t="s">
        <v>398</v>
      </c>
      <c r="BQ195" s="262"/>
      <c r="BR195" s="215">
        <v>2021</v>
      </c>
      <c r="BS195" s="180"/>
      <c r="BT195" s="170" t="s">
        <v>429</v>
      </c>
      <c r="BU195" s="192"/>
      <c r="CJ195" s="56">
        <f t="shared" si="80"/>
        <v>0.42000000000000004</v>
      </c>
      <c r="CK195" s="56">
        <f t="shared" si="81"/>
        <v>0</v>
      </c>
    </row>
    <row r="196" spans="1:89" s="48" customFormat="1" ht="101.25" x14ac:dyDescent="0.3">
      <c r="A196" s="246">
        <v>25</v>
      </c>
      <c r="B196" s="202" t="s">
        <v>430</v>
      </c>
      <c r="C196" s="265" t="s">
        <v>431</v>
      </c>
      <c r="D196" s="265"/>
      <c r="E196" s="172">
        <f t="shared" si="96"/>
        <v>0.1</v>
      </c>
      <c r="F196" s="174">
        <f t="shared" si="89"/>
        <v>0.1</v>
      </c>
      <c r="G196" s="247">
        <v>0.1</v>
      </c>
      <c r="H196" s="390"/>
      <c r="I196" s="247"/>
      <c r="J196" s="390"/>
      <c r="K196" s="390"/>
      <c r="L196" s="390"/>
      <c r="M196" s="390"/>
      <c r="N196" s="390"/>
      <c r="O196" s="390"/>
      <c r="P196" s="390"/>
      <c r="Q196" s="390"/>
      <c r="R196" s="390"/>
      <c r="S196" s="390"/>
      <c r="T196" s="390"/>
      <c r="U196" s="390"/>
      <c r="V196" s="390"/>
      <c r="W196" s="390"/>
      <c r="X196" s="390"/>
      <c r="Y196" s="203">
        <f t="shared" si="94"/>
        <v>0</v>
      </c>
      <c r="Z196" s="247"/>
      <c r="AA196" s="390"/>
      <c r="AB196" s="390"/>
      <c r="AC196" s="390"/>
      <c r="AD196" s="390"/>
      <c r="AE196" s="390"/>
      <c r="AF196" s="390"/>
      <c r="AG196" s="390"/>
      <c r="AH196" s="247"/>
      <c r="AI196" s="247"/>
      <c r="AJ196" s="390"/>
      <c r="AK196" s="390"/>
      <c r="AL196" s="171">
        <f t="shared" si="84"/>
        <v>0</v>
      </c>
      <c r="AM196" s="390"/>
      <c r="AN196" s="390"/>
      <c r="AO196" s="390"/>
      <c r="AP196" s="390"/>
      <c r="AQ196" s="390"/>
      <c r="AR196" s="390"/>
      <c r="AS196" s="390"/>
      <c r="AT196" s="390"/>
      <c r="AU196" s="390"/>
      <c r="AV196" s="390"/>
      <c r="AW196" s="390"/>
      <c r="AX196" s="390"/>
      <c r="AY196" s="390"/>
      <c r="AZ196" s="390"/>
      <c r="BA196" s="390"/>
      <c r="BB196" s="390"/>
      <c r="BC196" s="390"/>
      <c r="BD196" s="390"/>
      <c r="BE196" s="390"/>
      <c r="BF196" s="174">
        <f t="shared" si="93"/>
        <v>0</v>
      </c>
      <c r="BG196" s="390"/>
      <c r="BH196" s="186">
        <f>BG196/E196</f>
        <v>0</v>
      </c>
      <c r="BI196" s="391"/>
      <c r="BJ196" s="390"/>
      <c r="BK196" s="391"/>
      <c r="BL196" s="174">
        <v>0.1</v>
      </c>
      <c r="BM196" s="390"/>
      <c r="BN196" s="317" t="s">
        <v>432</v>
      </c>
      <c r="BO196" s="246"/>
      <c r="BP196" s="180" t="s">
        <v>398</v>
      </c>
      <c r="BQ196" s="246"/>
      <c r="BR196" s="213">
        <v>2020</v>
      </c>
      <c r="BS196" s="199" t="s">
        <v>214</v>
      </c>
      <c r="BT196" s="170" t="s">
        <v>433</v>
      </c>
      <c r="BU196" s="192" t="e">
        <f>SUM(#REF!,#REF!,#REF!)</f>
        <v>#REF!</v>
      </c>
      <c r="CJ196" s="56">
        <f t="shared" si="80"/>
        <v>0.1</v>
      </c>
      <c r="CK196" s="56">
        <f t="shared" si="81"/>
        <v>0</v>
      </c>
    </row>
    <row r="197" spans="1:89" s="107" customFormat="1" ht="81" x14ac:dyDescent="0.3">
      <c r="A197" s="246">
        <v>26</v>
      </c>
      <c r="B197" s="367" t="s">
        <v>402</v>
      </c>
      <c r="C197" s="174" t="s">
        <v>176</v>
      </c>
      <c r="D197" s="419"/>
      <c r="E197" s="172">
        <f t="shared" si="96"/>
        <v>0.8</v>
      </c>
      <c r="F197" s="174">
        <f t="shared" si="89"/>
        <v>0</v>
      </c>
      <c r="G197" s="205"/>
      <c r="H197" s="205"/>
      <c r="I197" s="435">
        <v>0.2</v>
      </c>
      <c r="J197" s="435">
        <v>0.6</v>
      </c>
      <c r="K197" s="205"/>
      <c r="L197" s="205"/>
      <c r="M197" s="205"/>
      <c r="N197" s="205"/>
      <c r="O197" s="205"/>
      <c r="P197" s="205"/>
      <c r="Q197" s="205"/>
      <c r="R197" s="205"/>
      <c r="S197" s="205"/>
      <c r="T197" s="205"/>
      <c r="U197" s="205"/>
      <c r="V197" s="205"/>
      <c r="W197" s="205"/>
      <c r="X197" s="205"/>
      <c r="Y197" s="203">
        <f t="shared" si="94"/>
        <v>0</v>
      </c>
      <c r="Z197" s="205"/>
      <c r="AA197" s="205"/>
      <c r="AB197" s="205"/>
      <c r="AC197" s="205"/>
      <c r="AD197" s="205"/>
      <c r="AE197" s="205"/>
      <c r="AF197" s="205"/>
      <c r="AG197" s="205"/>
      <c r="AH197" s="205"/>
      <c r="AI197" s="205"/>
      <c r="AJ197" s="205"/>
      <c r="AK197" s="205"/>
      <c r="AL197" s="171">
        <f t="shared" si="84"/>
        <v>0</v>
      </c>
      <c r="AM197" s="205"/>
      <c r="AN197" s="205"/>
      <c r="AO197" s="205"/>
      <c r="AP197" s="205"/>
      <c r="AQ197" s="205"/>
      <c r="AR197" s="205"/>
      <c r="AS197" s="205"/>
      <c r="AT197" s="205"/>
      <c r="AU197" s="205"/>
      <c r="AV197" s="205"/>
      <c r="AW197" s="205"/>
      <c r="AX197" s="205"/>
      <c r="AY197" s="205"/>
      <c r="AZ197" s="205"/>
      <c r="BA197" s="205"/>
      <c r="BB197" s="205"/>
      <c r="BC197" s="205"/>
      <c r="BD197" s="205"/>
      <c r="BE197" s="205"/>
      <c r="BF197" s="174">
        <f t="shared" si="93"/>
        <v>0.8</v>
      </c>
      <c r="BG197" s="174">
        <v>0.13</v>
      </c>
      <c r="BH197" s="186">
        <f>BG197/E197</f>
        <v>0.16250000000000001</v>
      </c>
      <c r="BI197" s="389"/>
      <c r="BJ197" s="388"/>
      <c r="BK197" s="389"/>
      <c r="BL197" s="174">
        <v>0.6</v>
      </c>
      <c r="BM197" s="388"/>
      <c r="BN197" s="315" t="s">
        <v>380</v>
      </c>
      <c r="BO197" s="385"/>
      <c r="BP197" s="180" t="s">
        <v>398</v>
      </c>
      <c r="BQ197" s="385"/>
      <c r="BR197" s="213">
        <v>2021</v>
      </c>
      <c r="BS197" s="180"/>
      <c r="BT197" s="229" t="s">
        <v>434</v>
      </c>
      <c r="BU197" s="192" t="e">
        <f>SUM(#REF!,#REF!,#REF!)</f>
        <v>#REF!</v>
      </c>
      <c r="CJ197" s="56">
        <f t="shared" si="80"/>
        <v>0.8</v>
      </c>
      <c r="CK197" s="56">
        <f t="shared" si="81"/>
        <v>0</v>
      </c>
    </row>
    <row r="198" spans="1:89" s="107" customFormat="1" ht="81" x14ac:dyDescent="0.3">
      <c r="A198" s="246">
        <v>27</v>
      </c>
      <c r="B198" s="367" t="s">
        <v>402</v>
      </c>
      <c r="C198" s="174" t="s">
        <v>238</v>
      </c>
      <c r="D198" s="419"/>
      <c r="E198" s="172">
        <f t="shared" si="96"/>
        <v>0.5</v>
      </c>
      <c r="F198" s="174">
        <f t="shared" si="89"/>
        <v>0</v>
      </c>
      <c r="G198" s="205"/>
      <c r="H198" s="205"/>
      <c r="I198" s="435">
        <v>0.1</v>
      </c>
      <c r="J198" s="435">
        <v>0.4</v>
      </c>
      <c r="K198" s="205"/>
      <c r="L198" s="205"/>
      <c r="M198" s="205"/>
      <c r="N198" s="205"/>
      <c r="O198" s="205"/>
      <c r="P198" s="205"/>
      <c r="Q198" s="205"/>
      <c r="R198" s="205"/>
      <c r="S198" s="205"/>
      <c r="T198" s="205"/>
      <c r="U198" s="205"/>
      <c r="V198" s="205"/>
      <c r="W198" s="205"/>
      <c r="X198" s="205"/>
      <c r="Y198" s="203">
        <f t="shared" si="94"/>
        <v>0</v>
      </c>
      <c r="Z198" s="205"/>
      <c r="AA198" s="205"/>
      <c r="AB198" s="205"/>
      <c r="AC198" s="205"/>
      <c r="AD198" s="205"/>
      <c r="AE198" s="205"/>
      <c r="AF198" s="205"/>
      <c r="AG198" s="205"/>
      <c r="AH198" s="205"/>
      <c r="AI198" s="205"/>
      <c r="AJ198" s="205"/>
      <c r="AK198" s="205"/>
      <c r="AL198" s="171">
        <f t="shared" si="84"/>
        <v>0</v>
      </c>
      <c r="AM198" s="205"/>
      <c r="AN198" s="205"/>
      <c r="AO198" s="205"/>
      <c r="AP198" s="205"/>
      <c r="AQ198" s="205"/>
      <c r="AR198" s="205"/>
      <c r="AS198" s="205"/>
      <c r="AT198" s="205"/>
      <c r="AU198" s="205"/>
      <c r="AV198" s="205"/>
      <c r="AW198" s="205"/>
      <c r="AX198" s="205"/>
      <c r="AY198" s="205"/>
      <c r="AZ198" s="205"/>
      <c r="BA198" s="205"/>
      <c r="BB198" s="205"/>
      <c r="BC198" s="205"/>
      <c r="BD198" s="205"/>
      <c r="BE198" s="205"/>
      <c r="BF198" s="174">
        <f t="shared" si="93"/>
        <v>0.5</v>
      </c>
      <c r="BG198" s="174">
        <v>0.1</v>
      </c>
      <c r="BH198" s="186">
        <f>BG198/E198</f>
        <v>0.2</v>
      </c>
      <c r="BI198" s="389"/>
      <c r="BJ198" s="388"/>
      <c r="BK198" s="389"/>
      <c r="BL198" s="174">
        <v>0.2</v>
      </c>
      <c r="BM198" s="388"/>
      <c r="BN198" s="315" t="s">
        <v>380</v>
      </c>
      <c r="BO198" s="385"/>
      <c r="BP198" s="180" t="s">
        <v>398</v>
      </c>
      <c r="BQ198" s="385"/>
      <c r="BR198" s="213">
        <v>2021</v>
      </c>
      <c r="BS198" s="180"/>
      <c r="BT198" s="229"/>
      <c r="BU198" s="192" t="e">
        <f>SUM(#REF!,#REF!,#REF!)</f>
        <v>#REF!</v>
      </c>
      <c r="CJ198" s="56">
        <f t="shared" si="80"/>
        <v>0.5</v>
      </c>
      <c r="CK198" s="56">
        <f t="shared" si="81"/>
        <v>0</v>
      </c>
    </row>
    <row r="199" spans="1:89" s="108" customFormat="1" ht="81" x14ac:dyDescent="0.3">
      <c r="A199" s="246">
        <v>28</v>
      </c>
      <c r="B199" s="202" t="s">
        <v>435</v>
      </c>
      <c r="C199" s="265" t="s">
        <v>333</v>
      </c>
      <c r="D199" s="265"/>
      <c r="E199" s="172">
        <f t="shared" si="96"/>
        <v>1.8</v>
      </c>
      <c r="F199" s="174">
        <f t="shared" si="89"/>
        <v>0</v>
      </c>
      <c r="G199" s="205"/>
      <c r="H199" s="205"/>
      <c r="I199" s="277">
        <v>0.5</v>
      </c>
      <c r="J199" s="247">
        <v>1.3</v>
      </c>
      <c r="K199" s="277"/>
      <c r="L199" s="277"/>
      <c r="M199" s="205"/>
      <c r="N199" s="205"/>
      <c r="O199" s="205"/>
      <c r="P199" s="205"/>
      <c r="Q199" s="205"/>
      <c r="R199" s="205"/>
      <c r="S199" s="205"/>
      <c r="T199" s="205"/>
      <c r="U199" s="205"/>
      <c r="V199" s="205"/>
      <c r="W199" s="205"/>
      <c r="X199" s="205"/>
      <c r="Y199" s="203">
        <f t="shared" si="94"/>
        <v>0</v>
      </c>
      <c r="Z199" s="205"/>
      <c r="AA199" s="205"/>
      <c r="AB199" s="205"/>
      <c r="AC199" s="205"/>
      <c r="AD199" s="205"/>
      <c r="AE199" s="205"/>
      <c r="AF199" s="205"/>
      <c r="AG199" s="205"/>
      <c r="AH199" s="205"/>
      <c r="AI199" s="205"/>
      <c r="AJ199" s="205"/>
      <c r="AK199" s="205"/>
      <c r="AL199" s="171">
        <f t="shared" si="84"/>
        <v>0</v>
      </c>
      <c r="AM199" s="205"/>
      <c r="AN199" s="205"/>
      <c r="AO199" s="205"/>
      <c r="AP199" s="205"/>
      <c r="AQ199" s="205"/>
      <c r="AR199" s="205"/>
      <c r="AS199" s="205"/>
      <c r="AT199" s="205"/>
      <c r="AU199" s="205"/>
      <c r="AV199" s="205"/>
      <c r="AW199" s="205"/>
      <c r="AX199" s="205"/>
      <c r="AY199" s="205"/>
      <c r="AZ199" s="205"/>
      <c r="BA199" s="205"/>
      <c r="BB199" s="205"/>
      <c r="BC199" s="205"/>
      <c r="BD199" s="205"/>
      <c r="BE199" s="174"/>
      <c r="BF199" s="174">
        <f t="shared" si="93"/>
        <v>1.8</v>
      </c>
      <c r="BG199" s="205"/>
      <c r="BH199" s="186"/>
      <c r="BI199" s="205"/>
      <c r="BJ199" s="205"/>
      <c r="BK199" s="205"/>
      <c r="BL199" s="205"/>
      <c r="BM199" s="205"/>
      <c r="BN199" s="315" t="s">
        <v>436</v>
      </c>
      <c r="BO199" s="205"/>
      <c r="BP199" s="180" t="s">
        <v>398</v>
      </c>
      <c r="BQ199" s="205"/>
      <c r="BR199" s="213">
        <v>2021</v>
      </c>
      <c r="BS199" s="180"/>
      <c r="BT199" s="170"/>
      <c r="BU199" s="192"/>
      <c r="CJ199" s="56">
        <f t="shared" si="80"/>
        <v>1.8</v>
      </c>
      <c r="CK199" s="56">
        <f t="shared" si="81"/>
        <v>0</v>
      </c>
    </row>
    <row r="200" spans="1:89" s="30" customFormat="1" ht="48.75" customHeight="1" x14ac:dyDescent="0.3">
      <c r="A200" s="246">
        <v>29</v>
      </c>
      <c r="B200" s="286" t="s">
        <v>437</v>
      </c>
      <c r="C200" s="265" t="s">
        <v>333</v>
      </c>
      <c r="D200" s="265"/>
      <c r="E200" s="172">
        <f t="shared" si="96"/>
        <v>0.09</v>
      </c>
      <c r="F200" s="174">
        <f t="shared" si="89"/>
        <v>0.09</v>
      </c>
      <c r="G200" s="171"/>
      <c r="H200" s="171">
        <v>0.09</v>
      </c>
      <c r="I200" s="171"/>
      <c r="J200" s="171"/>
      <c r="K200" s="171"/>
      <c r="L200" s="171"/>
      <c r="M200" s="171"/>
      <c r="N200" s="171"/>
      <c r="O200" s="171"/>
      <c r="P200" s="171"/>
      <c r="Q200" s="171"/>
      <c r="R200" s="171"/>
      <c r="S200" s="171"/>
      <c r="T200" s="171"/>
      <c r="U200" s="171"/>
      <c r="V200" s="171"/>
      <c r="W200" s="171"/>
      <c r="X200" s="171"/>
      <c r="Y200" s="203">
        <f t="shared" si="94"/>
        <v>0</v>
      </c>
      <c r="Z200" s="171"/>
      <c r="AA200" s="171"/>
      <c r="AB200" s="171"/>
      <c r="AC200" s="171"/>
      <c r="AD200" s="171"/>
      <c r="AE200" s="171"/>
      <c r="AF200" s="171"/>
      <c r="AG200" s="171"/>
      <c r="AH200" s="171"/>
      <c r="AI200" s="171"/>
      <c r="AJ200" s="171"/>
      <c r="AK200" s="171"/>
      <c r="AL200" s="171">
        <f t="shared" si="84"/>
        <v>0</v>
      </c>
      <c r="AM200" s="171"/>
      <c r="AN200" s="171"/>
      <c r="AO200" s="171"/>
      <c r="AP200" s="171"/>
      <c r="AQ200" s="171"/>
      <c r="AR200" s="171"/>
      <c r="AS200" s="171"/>
      <c r="AT200" s="171"/>
      <c r="AU200" s="171"/>
      <c r="AV200" s="171"/>
      <c r="AW200" s="171"/>
      <c r="AX200" s="171"/>
      <c r="AY200" s="171"/>
      <c r="AZ200" s="171"/>
      <c r="BA200" s="171"/>
      <c r="BB200" s="171"/>
      <c r="BC200" s="171"/>
      <c r="BD200" s="171"/>
      <c r="BE200" s="171"/>
      <c r="BF200" s="174">
        <f t="shared" si="93"/>
        <v>0</v>
      </c>
      <c r="BG200" s="174"/>
      <c r="BH200" s="186">
        <f>BG200/E200</f>
        <v>0</v>
      </c>
      <c r="BI200" s="178"/>
      <c r="BJ200" s="174"/>
      <c r="BK200" s="178"/>
      <c r="BL200" s="174">
        <v>0.55000000000000004</v>
      </c>
      <c r="BM200" s="174"/>
      <c r="BN200" s="315" t="s">
        <v>436</v>
      </c>
      <c r="BO200" s="205" t="s">
        <v>438</v>
      </c>
      <c r="BP200" s="180" t="s">
        <v>398</v>
      </c>
      <c r="BQ200" s="302"/>
      <c r="BR200" s="189">
        <v>2019</v>
      </c>
      <c r="BS200" s="199" t="s">
        <v>185</v>
      </c>
      <c r="BT200" s="392" t="s">
        <v>438</v>
      </c>
      <c r="BU200" s="201" t="s">
        <v>405</v>
      </c>
      <c r="CJ200" s="56">
        <f t="shared" si="80"/>
        <v>0.09</v>
      </c>
      <c r="CK200" s="56">
        <f t="shared" si="81"/>
        <v>0</v>
      </c>
    </row>
    <row r="201" spans="1:89" s="101" customFormat="1" ht="45" customHeight="1" x14ac:dyDescent="0.3">
      <c r="A201" s="246">
        <v>30</v>
      </c>
      <c r="B201" s="202" t="s">
        <v>439</v>
      </c>
      <c r="C201" s="265" t="s">
        <v>333</v>
      </c>
      <c r="D201" s="265"/>
      <c r="E201" s="185">
        <v>0.06</v>
      </c>
      <c r="F201" s="174">
        <f t="shared" si="89"/>
        <v>0</v>
      </c>
      <c r="G201" s="205"/>
      <c r="H201" s="205"/>
      <c r="I201" s="247">
        <v>0.06</v>
      </c>
      <c r="J201" s="247"/>
      <c r="K201" s="247"/>
      <c r="L201" s="277"/>
      <c r="M201" s="205"/>
      <c r="N201" s="205"/>
      <c r="O201" s="205"/>
      <c r="P201" s="205"/>
      <c r="Q201" s="205"/>
      <c r="R201" s="205"/>
      <c r="S201" s="205"/>
      <c r="T201" s="205"/>
      <c r="U201" s="205"/>
      <c r="V201" s="205"/>
      <c r="W201" s="205"/>
      <c r="X201" s="205"/>
      <c r="Y201" s="203">
        <f t="shared" si="94"/>
        <v>0</v>
      </c>
      <c r="Z201" s="205"/>
      <c r="AA201" s="205"/>
      <c r="AB201" s="205"/>
      <c r="AC201" s="205"/>
      <c r="AD201" s="205"/>
      <c r="AE201" s="205"/>
      <c r="AF201" s="205"/>
      <c r="AG201" s="205"/>
      <c r="AH201" s="205"/>
      <c r="AI201" s="205"/>
      <c r="AJ201" s="205"/>
      <c r="AK201" s="205"/>
      <c r="AL201" s="171">
        <f t="shared" si="84"/>
        <v>0</v>
      </c>
      <c r="AM201" s="205"/>
      <c r="AN201" s="205"/>
      <c r="AO201" s="205"/>
      <c r="AP201" s="205"/>
      <c r="AQ201" s="205"/>
      <c r="AR201" s="205"/>
      <c r="AS201" s="205"/>
      <c r="AT201" s="205"/>
      <c r="AU201" s="205"/>
      <c r="AV201" s="205"/>
      <c r="AW201" s="205"/>
      <c r="AX201" s="205"/>
      <c r="AY201" s="205"/>
      <c r="AZ201" s="205"/>
      <c r="BA201" s="205"/>
      <c r="BB201" s="205"/>
      <c r="BC201" s="205"/>
      <c r="BD201" s="205"/>
      <c r="BE201" s="174"/>
      <c r="BF201" s="174">
        <f>E201-F201</f>
        <v>0.06</v>
      </c>
      <c r="BG201" s="205"/>
      <c r="BH201" s="186"/>
      <c r="BI201" s="205"/>
      <c r="BJ201" s="205"/>
      <c r="BK201" s="205"/>
      <c r="BL201" s="205"/>
      <c r="BM201" s="205"/>
      <c r="BN201" s="368" t="s">
        <v>419</v>
      </c>
      <c r="BO201" s="205"/>
      <c r="BP201" s="180"/>
      <c r="BQ201" s="205"/>
      <c r="BR201" s="215">
        <v>2021</v>
      </c>
      <c r="BS201" s="199"/>
      <c r="BT201" s="264" t="s">
        <v>440</v>
      </c>
      <c r="BU201" s="192"/>
      <c r="CJ201" s="56">
        <f t="shared" si="80"/>
        <v>0.06</v>
      </c>
      <c r="CK201" s="56">
        <f t="shared" si="81"/>
        <v>0</v>
      </c>
    </row>
    <row r="202" spans="1:89" s="109" customFormat="1" ht="60.75" x14ac:dyDescent="0.3">
      <c r="A202" s="246">
        <v>31</v>
      </c>
      <c r="B202" s="202" t="s">
        <v>441</v>
      </c>
      <c r="C202" s="174" t="s">
        <v>87</v>
      </c>
      <c r="D202" s="419"/>
      <c r="E202" s="172">
        <f>SUM(G202:X202,Z202:AK202,AM202:BE202)</f>
        <v>2.5</v>
      </c>
      <c r="F202" s="174">
        <f t="shared" si="89"/>
        <v>0</v>
      </c>
      <c r="G202" s="247"/>
      <c r="H202" s="247"/>
      <c r="I202" s="247">
        <v>1.2</v>
      </c>
      <c r="J202" s="247">
        <v>1.3</v>
      </c>
      <c r="K202" s="247"/>
      <c r="L202" s="247"/>
      <c r="M202" s="247"/>
      <c r="N202" s="247"/>
      <c r="O202" s="247"/>
      <c r="P202" s="247"/>
      <c r="Q202" s="247"/>
      <c r="R202" s="247"/>
      <c r="S202" s="247"/>
      <c r="T202" s="247"/>
      <c r="U202" s="247"/>
      <c r="V202" s="247"/>
      <c r="W202" s="247"/>
      <c r="X202" s="247"/>
      <c r="Y202" s="203">
        <f t="shared" si="94"/>
        <v>0</v>
      </c>
      <c r="Z202" s="247"/>
      <c r="AA202" s="247"/>
      <c r="AB202" s="247"/>
      <c r="AC202" s="247"/>
      <c r="AD202" s="247"/>
      <c r="AE202" s="247"/>
      <c r="AF202" s="247"/>
      <c r="AG202" s="247"/>
      <c r="AH202" s="247"/>
      <c r="AI202" s="247"/>
      <c r="AJ202" s="247"/>
      <c r="AK202" s="247"/>
      <c r="AL202" s="171">
        <f t="shared" si="84"/>
        <v>0</v>
      </c>
      <c r="AM202" s="247"/>
      <c r="AN202" s="247"/>
      <c r="AO202" s="247"/>
      <c r="AP202" s="247"/>
      <c r="AQ202" s="247"/>
      <c r="AR202" s="247"/>
      <c r="AS202" s="247"/>
      <c r="AT202" s="247"/>
      <c r="AU202" s="247"/>
      <c r="AV202" s="247"/>
      <c r="AW202" s="247"/>
      <c r="AX202" s="247"/>
      <c r="AY202" s="247"/>
      <c r="AZ202" s="247"/>
      <c r="BA202" s="247"/>
      <c r="BB202" s="247"/>
      <c r="BC202" s="247"/>
      <c r="BD202" s="247"/>
      <c r="BE202" s="247"/>
      <c r="BF202" s="174">
        <f t="shared" si="93"/>
        <v>2.5</v>
      </c>
      <c r="BG202" s="205"/>
      <c r="BH202" s="186">
        <f t="shared" ref="BH202:BH207" si="98">BG202/E202</f>
        <v>0</v>
      </c>
      <c r="BI202" s="205"/>
      <c r="BJ202" s="205"/>
      <c r="BK202" s="205"/>
      <c r="BL202" s="205"/>
      <c r="BM202" s="205"/>
      <c r="BN202" s="315" t="s">
        <v>436</v>
      </c>
      <c r="BO202" s="205"/>
      <c r="BP202" s="180" t="s">
        <v>398</v>
      </c>
      <c r="BQ202" s="205"/>
      <c r="BR202" s="213">
        <v>2021</v>
      </c>
      <c r="BS202" s="180"/>
      <c r="BT202" s="170"/>
      <c r="BU202" s="192">
        <f>SUM(G254:X254,Z254:AK254,AM254:BE254)</f>
        <v>1.2</v>
      </c>
      <c r="CJ202" s="56">
        <f t="shared" si="80"/>
        <v>2.5</v>
      </c>
      <c r="CK202" s="56">
        <f t="shared" si="81"/>
        <v>0</v>
      </c>
    </row>
    <row r="203" spans="1:89" s="110" customFormat="1" ht="60.75" x14ac:dyDescent="0.3">
      <c r="A203" s="246">
        <v>32</v>
      </c>
      <c r="B203" s="202" t="s">
        <v>441</v>
      </c>
      <c r="C203" s="180" t="s">
        <v>217</v>
      </c>
      <c r="D203" s="213"/>
      <c r="E203" s="172">
        <f t="shared" si="96"/>
        <v>2.77</v>
      </c>
      <c r="F203" s="174">
        <f t="shared" si="89"/>
        <v>0</v>
      </c>
      <c r="G203" s="205"/>
      <c r="H203" s="205"/>
      <c r="I203" s="218">
        <v>1.1000000000000001</v>
      </c>
      <c r="J203" s="218">
        <v>1.65</v>
      </c>
      <c r="K203" s="218"/>
      <c r="L203" s="218"/>
      <c r="M203" s="218">
        <v>0.02</v>
      </c>
      <c r="N203" s="218"/>
      <c r="O203" s="218"/>
      <c r="P203" s="218"/>
      <c r="Q203" s="218"/>
      <c r="R203" s="218"/>
      <c r="S203" s="218"/>
      <c r="T203" s="218"/>
      <c r="U203" s="218"/>
      <c r="V203" s="218"/>
      <c r="W203" s="218"/>
      <c r="X203" s="218"/>
      <c r="Y203" s="203">
        <f t="shared" si="94"/>
        <v>0</v>
      </c>
      <c r="Z203" s="218"/>
      <c r="AA203" s="218"/>
      <c r="AB203" s="218"/>
      <c r="AC203" s="218"/>
      <c r="AD203" s="218"/>
      <c r="AE203" s="218"/>
      <c r="AF203" s="218"/>
      <c r="AG203" s="218"/>
      <c r="AH203" s="218"/>
      <c r="AI203" s="218"/>
      <c r="AJ203" s="218"/>
      <c r="AK203" s="218"/>
      <c r="AL203" s="171">
        <f t="shared" si="84"/>
        <v>0</v>
      </c>
      <c r="AM203" s="218"/>
      <c r="AN203" s="218"/>
      <c r="AO203" s="218"/>
      <c r="AP203" s="218"/>
      <c r="AQ203" s="218"/>
      <c r="AR203" s="218"/>
      <c r="AS203" s="218"/>
      <c r="AT203" s="218"/>
      <c r="AU203" s="218"/>
      <c r="AV203" s="218"/>
      <c r="AW203" s="218"/>
      <c r="AX203" s="218"/>
      <c r="AY203" s="218"/>
      <c r="AZ203" s="218"/>
      <c r="BA203" s="218"/>
      <c r="BB203" s="218"/>
      <c r="BC203" s="218"/>
      <c r="BD203" s="218"/>
      <c r="BE203" s="218"/>
      <c r="BF203" s="174">
        <f t="shared" si="93"/>
        <v>2.77</v>
      </c>
      <c r="BG203" s="205"/>
      <c r="BH203" s="186">
        <f t="shared" si="98"/>
        <v>0</v>
      </c>
      <c r="BI203" s="205"/>
      <c r="BJ203" s="205"/>
      <c r="BK203" s="205"/>
      <c r="BL203" s="205"/>
      <c r="BM203" s="205"/>
      <c r="BN203" s="315" t="s">
        <v>436</v>
      </c>
      <c r="BO203" s="205"/>
      <c r="BP203" s="180" t="s">
        <v>398</v>
      </c>
      <c r="BQ203" s="205"/>
      <c r="BR203" s="213">
        <v>2021</v>
      </c>
      <c r="BS203" s="180"/>
      <c r="BT203" s="268" t="s">
        <v>442</v>
      </c>
      <c r="BU203" s="268">
        <f>SUM(G207:X207,Z207:AK207,AM207:BE207)</f>
        <v>4.859</v>
      </c>
      <c r="CJ203" s="56">
        <f t="shared" ref="CJ203:CJ266" si="99">SUM(F203,I203:Y203,AF203:AL203,AV203:BE203)</f>
        <v>2.77</v>
      </c>
      <c r="CK203" s="56">
        <f t="shared" ref="CK203:CK266" si="100">CJ203-E203</f>
        <v>0</v>
      </c>
    </row>
    <row r="204" spans="1:89" s="30" customFormat="1" ht="101.25" x14ac:dyDescent="0.3">
      <c r="A204" s="246">
        <v>33</v>
      </c>
      <c r="B204" s="286" t="s">
        <v>443</v>
      </c>
      <c r="C204" s="265" t="s">
        <v>444</v>
      </c>
      <c r="D204" s="265"/>
      <c r="E204" s="172">
        <f t="shared" si="96"/>
        <v>0.1</v>
      </c>
      <c r="F204" s="174">
        <f t="shared" si="89"/>
        <v>0.1</v>
      </c>
      <c r="G204" s="171">
        <v>0.1</v>
      </c>
      <c r="H204" s="171"/>
      <c r="I204" s="171"/>
      <c r="J204" s="171"/>
      <c r="K204" s="171"/>
      <c r="L204" s="171"/>
      <c r="M204" s="171"/>
      <c r="N204" s="171"/>
      <c r="O204" s="171"/>
      <c r="P204" s="171"/>
      <c r="Q204" s="171"/>
      <c r="R204" s="171"/>
      <c r="S204" s="171"/>
      <c r="T204" s="171"/>
      <c r="U204" s="171"/>
      <c r="V204" s="171"/>
      <c r="W204" s="171"/>
      <c r="X204" s="171"/>
      <c r="Y204" s="203">
        <f t="shared" si="94"/>
        <v>0</v>
      </c>
      <c r="Z204" s="171"/>
      <c r="AA204" s="171"/>
      <c r="AB204" s="171"/>
      <c r="AC204" s="171"/>
      <c r="AD204" s="171"/>
      <c r="AE204" s="171"/>
      <c r="AF204" s="171"/>
      <c r="AG204" s="171"/>
      <c r="AH204" s="171"/>
      <c r="AI204" s="171"/>
      <c r="AJ204" s="171"/>
      <c r="AK204" s="171"/>
      <c r="AL204" s="171">
        <f t="shared" si="84"/>
        <v>0</v>
      </c>
      <c r="AM204" s="171"/>
      <c r="AN204" s="171"/>
      <c r="AO204" s="171"/>
      <c r="AP204" s="171"/>
      <c r="AQ204" s="171"/>
      <c r="AR204" s="171"/>
      <c r="AS204" s="171"/>
      <c r="AT204" s="171"/>
      <c r="AU204" s="171"/>
      <c r="AV204" s="171"/>
      <c r="AW204" s="171"/>
      <c r="AX204" s="171"/>
      <c r="AY204" s="171"/>
      <c r="AZ204" s="171"/>
      <c r="BA204" s="171"/>
      <c r="BB204" s="171"/>
      <c r="BC204" s="171"/>
      <c r="BD204" s="171"/>
      <c r="BE204" s="171"/>
      <c r="BF204" s="174">
        <f t="shared" si="93"/>
        <v>0</v>
      </c>
      <c r="BG204" s="174"/>
      <c r="BH204" s="186">
        <f t="shared" si="98"/>
        <v>0</v>
      </c>
      <c r="BI204" s="178"/>
      <c r="BJ204" s="174"/>
      <c r="BK204" s="178"/>
      <c r="BL204" s="174">
        <v>0.1</v>
      </c>
      <c r="BM204" s="174"/>
      <c r="BN204" s="221" t="s">
        <v>445</v>
      </c>
      <c r="BO204" s="205"/>
      <c r="BP204" s="180" t="s">
        <v>398</v>
      </c>
      <c r="BQ204" s="302"/>
      <c r="BR204" s="189">
        <v>2020</v>
      </c>
      <c r="BS204" s="199" t="s">
        <v>185</v>
      </c>
      <c r="BT204" s="264" t="s">
        <v>446</v>
      </c>
      <c r="BU204" s="201"/>
      <c r="CJ204" s="56">
        <f t="shared" si="99"/>
        <v>0.1</v>
      </c>
      <c r="CK204" s="56">
        <f t="shared" si="100"/>
        <v>0</v>
      </c>
    </row>
    <row r="205" spans="1:89" s="48" customFormat="1" ht="60.75" x14ac:dyDescent="0.3">
      <c r="A205" s="246">
        <v>34</v>
      </c>
      <c r="B205" s="206" t="s">
        <v>447</v>
      </c>
      <c r="C205" s="265" t="s">
        <v>217</v>
      </c>
      <c r="D205" s="265"/>
      <c r="E205" s="172">
        <f t="shared" si="96"/>
        <v>0.29000000000000004</v>
      </c>
      <c r="F205" s="174">
        <f t="shared" si="89"/>
        <v>0.29000000000000004</v>
      </c>
      <c r="G205" s="171">
        <v>0.19</v>
      </c>
      <c r="H205" s="171">
        <v>0.1</v>
      </c>
      <c r="I205" s="172"/>
      <c r="J205" s="172"/>
      <c r="K205" s="172"/>
      <c r="L205" s="172"/>
      <c r="M205" s="172"/>
      <c r="N205" s="172"/>
      <c r="O205" s="172"/>
      <c r="P205" s="172"/>
      <c r="Q205" s="172"/>
      <c r="R205" s="172"/>
      <c r="S205" s="172"/>
      <c r="T205" s="172"/>
      <c r="U205" s="172"/>
      <c r="V205" s="172"/>
      <c r="W205" s="172"/>
      <c r="X205" s="172"/>
      <c r="Y205" s="203">
        <f t="shared" si="94"/>
        <v>0</v>
      </c>
      <c r="Z205" s="172"/>
      <c r="AA205" s="172"/>
      <c r="AB205" s="172"/>
      <c r="AC205" s="172"/>
      <c r="AD205" s="172"/>
      <c r="AE205" s="172"/>
      <c r="AF205" s="172"/>
      <c r="AG205" s="172"/>
      <c r="AH205" s="172"/>
      <c r="AI205" s="172"/>
      <c r="AJ205" s="172"/>
      <c r="AK205" s="172"/>
      <c r="AL205" s="171">
        <f t="shared" si="84"/>
        <v>0</v>
      </c>
      <c r="AM205" s="172"/>
      <c r="AN205" s="172"/>
      <c r="AO205" s="172"/>
      <c r="AP205" s="172"/>
      <c r="AQ205" s="172"/>
      <c r="AR205" s="172"/>
      <c r="AS205" s="172"/>
      <c r="AT205" s="172"/>
      <c r="AU205" s="172"/>
      <c r="AV205" s="172"/>
      <c r="AW205" s="172"/>
      <c r="AX205" s="172"/>
      <c r="AY205" s="172"/>
      <c r="AZ205" s="172"/>
      <c r="BA205" s="172"/>
      <c r="BB205" s="172"/>
      <c r="BC205" s="172"/>
      <c r="BD205" s="172"/>
      <c r="BE205" s="172"/>
      <c r="BF205" s="174">
        <f t="shared" si="93"/>
        <v>0</v>
      </c>
      <c r="BG205" s="172" t="e">
        <f>SUM(#REF!)</f>
        <v>#REF!</v>
      </c>
      <c r="BH205" s="186" t="e">
        <f t="shared" si="98"/>
        <v>#REF!</v>
      </c>
      <c r="BI205" s="226"/>
      <c r="BJ205" s="171">
        <v>0.04</v>
      </c>
      <c r="BK205" s="226"/>
      <c r="BL205" s="172">
        <v>0.28999999999999998</v>
      </c>
      <c r="BM205" s="172"/>
      <c r="BN205" s="317" t="s">
        <v>432</v>
      </c>
      <c r="BO205" s="174"/>
      <c r="BP205" s="180" t="s">
        <v>398</v>
      </c>
      <c r="BQ205" s="174"/>
      <c r="BR205" s="189">
        <v>2020</v>
      </c>
      <c r="BS205" s="199" t="s">
        <v>214</v>
      </c>
      <c r="BT205" s="170" t="s">
        <v>433</v>
      </c>
      <c r="BU205" s="192" t="e">
        <f>SUM(#REF!,#REF!,#REF!)</f>
        <v>#REF!</v>
      </c>
      <c r="CJ205" s="56">
        <f t="shared" si="99"/>
        <v>0.29000000000000004</v>
      </c>
      <c r="CK205" s="56">
        <f t="shared" si="100"/>
        <v>0</v>
      </c>
    </row>
    <row r="206" spans="1:89" s="48" customFormat="1" ht="51.75" customHeight="1" x14ac:dyDescent="0.3">
      <c r="A206" s="246">
        <v>35</v>
      </c>
      <c r="B206" s="206" t="s">
        <v>418</v>
      </c>
      <c r="C206" s="265" t="s">
        <v>217</v>
      </c>
      <c r="D206" s="265"/>
      <c r="E206" s="172">
        <f t="shared" si="96"/>
        <v>1.04</v>
      </c>
      <c r="F206" s="174">
        <f t="shared" si="89"/>
        <v>0</v>
      </c>
      <c r="G206" s="171"/>
      <c r="H206" s="171"/>
      <c r="I206" s="171">
        <v>0.3</v>
      </c>
      <c r="J206" s="171">
        <v>0.32</v>
      </c>
      <c r="K206" s="171"/>
      <c r="L206" s="171"/>
      <c r="M206" s="171">
        <v>0.28000000000000003</v>
      </c>
      <c r="N206" s="172"/>
      <c r="O206" s="172"/>
      <c r="P206" s="172"/>
      <c r="Q206" s="172"/>
      <c r="R206" s="172"/>
      <c r="S206" s="172"/>
      <c r="T206" s="172"/>
      <c r="U206" s="172"/>
      <c r="V206" s="172"/>
      <c r="W206" s="172"/>
      <c r="X206" s="172"/>
      <c r="Y206" s="203">
        <f t="shared" si="94"/>
        <v>0</v>
      </c>
      <c r="Z206" s="172"/>
      <c r="AA206" s="172"/>
      <c r="AB206" s="172"/>
      <c r="AC206" s="172"/>
      <c r="AD206" s="172"/>
      <c r="AE206" s="172"/>
      <c r="AF206" s="172"/>
      <c r="AG206" s="172"/>
      <c r="AH206" s="172"/>
      <c r="AI206" s="172"/>
      <c r="AJ206" s="172"/>
      <c r="AK206" s="172"/>
      <c r="AL206" s="171">
        <f t="shared" si="84"/>
        <v>0</v>
      </c>
      <c r="AM206" s="172"/>
      <c r="AN206" s="172"/>
      <c r="AO206" s="172"/>
      <c r="AP206" s="172"/>
      <c r="AQ206" s="172"/>
      <c r="AR206" s="172"/>
      <c r="AS206" s="172"/>
      <c r="AT206" s="172"/>
      <c r="AU206" s="172"/>
      <c r="AV206" s="172"/>
      <c r="AW206" s="171">
        <v>0.04</v>
      </c>
      <c r="AX206" s="172"/>
      <c r="AY206" s="172"/>
      <c r="AZ206" s="172"/>
      <c r="BA206" s="172"/>
      <c r="BB206" s="172"/>
      <c r="BC206" s="172"/>
      <c r="BD206" s="172"/>
      <c r="BE206" s="171">
        <v>0.1</v>
      </c>
      <c r="BF206" s="174">
        <f>E206-F206</f>
        <v>1.04</v>
      </c>
      <c r="BG206" s="172"/>
      <c r="BH206" s="186">
        <f t="shared" si="98"/>
        <v>0</v>
      </c>
      <c r="BI206" s="226"/>
      <c r="BJ206" s="171"/>
      <c r="BK206" s="226"/>
      <c r="BL206" s="172"/>
      <c r="BM206" s="172"/>
      <c r="BN206" s="317" t="s">
        <v>419</v>
      </c>
      <c r="BO206" s="174"/>
      <c r="BP206" s="180" t="s">
        <v>398</v>
      </c>
      <c r="BQ206" s="174"/>
      <c r="BR206" s="189">
        <v>2021</v>
      </c>
      <c r="BS206" s="180"/>
      <c r="BT206" s="170"/>
      <c r="BU206" s="192"/>
      <c r="CJ206" s="56">
        <f t="shared" si="99"/>
        <v>1.04</v>
      </c>
      <c r="CK206" s="56">
        <f t="shared" si="100"/>
        <v>0</v>
      </c>
    </row>
    <row r="207" spans="1:89" s="83" customFormat="1" ht="60.75" x14ac:dyDescent="0.3">
      <c r="A207" s="246">
        <v>36</v>
      </c>
      <c r="B207" s="202" t="s">
        <v>441</v>
      </c>
      <c r="C207" s="174" t="s">
        <v>82</v>
      </c>
      <c r="D207" s="419"/>
      <c r="E207" s="172">
        <f t="shared" si="96"/>
        <v>4.859</v>
      </c>
      <c r="F207" s="174">
        <f t="shared" si="89"/>
        <v>0</v>
      </c>
      <c r="G207" s="185">
        <v>0</v>
      </c>
      <c r="H207" s="185">
        <v>0</v>
      </c>
      <c r="I207" s="422">
        <v>4.4889999999999999</v>
      </c>
      <c r="J207" s="422">
        <v>0.37</v>
      </c>
      <c r="K207" s="422">
        <v>0</v>
      </c>
      <c r="L207" s="422">
        <v>0</v>
      </c>
      <c r="M207" s="422">
        <v>0</v>
      </c>
      <c r="N207" s="185">
        <v>0</v>
      </c>
      <c r="O207" s="185">
        <v>0</v>
      </c>
      <c r="P207" s="185">
        <v>0</v>
      </c>
      <c r="Q207" s="185">
        <v>0</v>
      </c>
      <c r="R207" s="185">
        <v>0</v>
      </c>
      <c r="S207" s="185">
        <v>0</v>
      </c>
      <c r="T207" s="185">
        <v>0</v>
      </c>
      <c r="U207" s="185">
        <v>0</v>
      </c>
      <c r="V207" s="185">
        <v>0</v>
      </c>
      <c r="W207" s="185">
        <v>0</v>
      </c>
      <c r="X207" s="185">
        <v>0</v>
      </c>
      <c r="Y207" s="203">
        <f t="shared" si="94"/>
        <v>0</v>
      </c>
      <c r="Z207" s="185">
        <v>0</v>
      </c>
      <c r="AA207" s="185">
        <v>0</v>
      </c>
      <c r="AB207" s="185">
        <v>0</v>
      </c>
      <c r="AC207" s="185">
        <v>0</v>
      </c>
      <c r="AD207" s="185">
        <v>0</v>
      </c>
      <c r="AE207" s="185">
        <v>0</v>
      </c>
      <c r="AF207" s="185">
        <v>0</v>
      </c>
      <c r="AG207" s="185">
        <v>0</v>
      </c>
      <c r="AH207" s="185">
        <v>0</v>
      </c>
      <c r="AI207" s="185">
        <v>0</v>
      </c>
      <c r="AJ207" s="185">
        <v>0</v>
      </c>
      <c r="AK207" s="185">
        <v>0</v>
      </c>
      <c r="AL207" s="171">
        <f t="shared" si="84"/>
        <v>0</v>
      </c>
      <c r="AM207" s="185">
        <v>0</v>
      </c>
      <c r="AN207" s="185">
        <v>0</v>
      </c>
      <c r="AO207" s="185">
        <v>0</v>
      </c>
      <c r="AP207" s="185">
        <v>0</v>
      </c>
      <c r="AQ207" s="185">
        <v>0</v>
      </c>
      <c r="AR207" s="185">
        <v>0</v>
      </c>
      <c r="AS207" s="185">
        <v>0</v>
      </c>
      <c r="AT207" s="185">
        <v>0</v>
      </c>
      <c r="AU207" s="185">
        <v>0</v>
      </c>
      <c r="AV207" s="185">
        <v>0</v>
      </c>
      <c r="AW207" s="185">
        <v>0</v>
      </c>
      <c r="AX207" s="185">
        <v>0</v>
      </c>
      <c r="AY207" s="185">
        <v>0</v>
      </c>
      <c r="AZ207" s="185">
        <v>0</v>
      </c>
      <c r="BA207" s="185">
        <v>0</v>
      </c>
      <c r="BB207" s="185">
        <v>0</v>
      </c>
      <c r="BC207" s="185">
        <v>0</v>
      </c>
      <c r="BD207" s="185">
        <v>0</v>
      </c>
      <c r="BE207" s="185">
        <v>0</v>
      </c>
      <c r="BF207" s="174">
        <f t="shared" si="93"/>
        <v>4.859</v>
      </c>
      <c r="BG207" s="205">
        <v>0.54</v>
      </c>
      <c r="BH207" s="186">
        <f t="shared" si="98"/>
        <v>0.1111339781848117</v>
      </c>
      <c r="BI207" s="205"/>
      <c r="BJ207" s="205"/>
      <c r="BK207" s="205"/>
      <c r="BL207" s="205">
        <f>E207-BG207</f>
        <v>4.319</v>
      </c>
      <c r="BM207" s="205"/>
      <c r="BN207" s="315" t="s">
        <v>436</v>
      </c>
      <c r="BO207" s="205"/>
      <c r="BP207" s="180" t="s">
        <v>398</v>
      </c>
      <c r="BQ207" s="205"/>
      <c r="BR207" s="213">
        <v>2021</v>
      </c>
      <c r="BS207" s="180"/>
      <c r="BT207" s="170" t="s">
        <v>448</v>
      </c>
      <c r="BU207" s="192" t="e">
        <f>SUM(#REF!,#REF!,#REF!)</f>
        <v>#REF!</v>
      </c>
      <c r="CJ207" s="56">
        <f t="shared" si="99"/>
        <v>4.859</v>
      </c>
      <c r="CK207" s="56">
        <f t="shared" si="100"/>
        <v>0</v>
      </c>
    </row>
    <row r="208" spans="1:89" s="83" customFormat="1" ht="50.25" customHeight="1" x14ac:dyDescent="0.3">
      <c r="A208" s="246">
        <v>37</v>
      </c>
      <c r="B208" s="202" t="s">
        <v>437</v>
      </c>
      <c r="C208" s="174" t="s">
        <v>82</v>
      </c>
      <c r="D208" s="419"/>
      <c r="E208" s="172">
        <f t="shared" si="96"/>
        <v>0.47</v>
      </c>
      <c r="F208" s="174">
        <f t="shared" si="89"/>
        <v>0.47</v>
      </c>
      <c r="G208" s="174">
        <v>0.47</v>
      </c>
      <c r="H208" s="185"/>
      <c r="I208" s="185"/>
      <c r="J208" s="185"/>
      <c r="K208" s="185"/>
      <c r="L208" s="185"/>
      <c r="M208" s="185"/>
      <c r="N208" s="185"/>
      <c r="O208" s="185"/>
      <c r="P208" s="185"/>
      <c r="Q208" s="185"/>
      <c r="R208" s="185"/>
      <c r="S208" s="185"/>
      <c r="T208" s="185"/>
      <c r="U208" s="185"/>
      <c r="V208" s="185"/>
      <c r="W208" s="185"/>
      <c r="X208" s="185"/>
      <c r="Y208" s="203">
        <f t="shared" si="94"/>
        <v>0</v>
      </c>
      <c r="Z208" s="185"/>
      <c r="AA208" s="185"/>
      <c r="AB208" s="185"/>
      <c r="AC208" s="185"/>
      <c r="AD208" s="185"/>
      <c r="AE208" s="185"/>
      <c r="AF208" s="185"/>
      <c r="AG208" s="185"/>
      <c r="AH208" s="185"/>
      <c r="AI208" s="185"/>
      <c r="AJ208" s="185"/>
      <c r="AK208" s="185"/>
      <c r="AL208" s="171">
        <f t="shared" si="84"/>
        <v>0</v>
      </c>
      <c r="AM208" s="185"/>
      <c r="AN208" s="185"/>
      <c r="AO208" s="185"/>
      <c r="AP208" s="185"/>
      <c r="AQ208" s="185"/>
      <c r="AR208" s="185"/>
      <c r="AS208" s="185"/>
      <c r="AT208" s="185"/>
      <c r="AU208" s="185"/>
      <c r="AV208" s="185"/>
      <c r="AW208" s="185"/>
      <c r="AX208" s="185"/>
      <c r="AY208" s="185"/>
      <c r="AZ208" s="185"/>
      <c r="BA208" s="185"/>
      <c r="BB208" s="185"/>
      <c r="BC208" s="185"/>
      <c r="BD208" s="185"/>
      <c r="BE208" s="185"/>
      <c r="BF208" s="174"/>
      <c r="BG208" s="205"/>
      <c r="BH208" s="186"/>
      <c r="BI208" s="205"/>
      <c r="BJ208" s="205"/>
      <c r="BK208" s="205"/>
      <c r="BL208" s="205"/>
      <c r="BM208" s="205"/>
      <c r="BN208" s="315" t="s">
        <v>436</v>
      </c>
      <c r="BO208" s="205"/>
      <c r="BP208" s="180" t="s">
        <v>398</v>
      </c>
      <c r="BQ208" s="205"/>
      <c r="BR208" s="213">
        <v>2021</v>
      </c>
      <c r="BS208" s="180"/>
      <c r="BT208" s="170" t="s">
        <v>422</v>
      </c>
      <c r="BU208" s="192"/>
      <c r="CJ208" s="56">
        <f t="shared" si="99"/>
        <v>0.47</v>
      </c>
      <c r="CK208" s="56">
        <f t="shared" si="100"/>
        <v>0</v>
      </c>
    </row>
    <row r="209" spans="1:89" s="12" customFormat="1" ht="60" customHeight="1" x14ac:dyDescent="0.3">
      <c r="A209" s="246">
        <v>38</v>
      </c>
      <c r="B209" s="206" t="s">
        <v>449</v>
      </c>
      <c r="C209" s="180" t="s">
        <v>82</v>
      </c>
      <c r="D209" s="213"/>
      <c r="E209" s="172">
        <f t="shared" si="96"/>
        <v>0.3</v>
      </c>
      <c r="F209" s="174">
        <f t="shared" si="89"/>
        <v>0.3</v>
      </c>
      <c r="G209" s="277">
        <v>0.3</v>
      </c>
      <c r="H209" s="388"/>
      <c r="I209" s="388"/>
      <c r="J209" s="388"/>
      <c r="K209" s="388"/>
      <c r="L209" s="388"/>
      <c r="M209" s="388"/>
      <c r="N209" s="388"/>
      <c r="O209" s="388"/>
      <c r="P209" s="388"/>
      <c r="Q209" s="388"/>
      <c r="R209" s="388"/>
      <c r="S209" s="388"/>
      <c r="T209" s="388"/>
      <c r="U209" s="388"/>
      <c r="V209" s="388"/>
      <c r="W209" s="388"/>
      <c r="X209" s="388"/>
      <c r="Y209" s="203">
        <f t="shared" si="94"/>
        <v>0</v>
      </c>
      <c r="Z209" s="388"/>
      <c r="AA209" s="388"/>
      <c r="AB209" s="388"/>
      <c r="AC209" s="388"/>
      <c r="AD209" s="388"/>
      <c r="AE209" s="388"/>
      <c r="AF209" s="388"/>
      <c r="AG209" s="388"/>
      <c r="AH209" s="388"/>
      <c r="AI209" s="388"/>
      <c r="AJ209" s="388"/>
      <c r="AK209" s="388"/>
      <c r="AL209" s="171">
        <f t="shared" si="84"/>
        <v>0</v>
      </c>
      <c r="AM209" s="388"/>
      <c r="AN209" s="388"/>
      <c r="AO209" s="388"/>
      <c r="AP209" s="388"/>
      <c r="AQ209" s="388"/>
      <c r="AR209" s="388"/>
      <c r="AS209" s="388"/>
      <c r="AT209" s="388"/>
      <c r="AU209" s="388"/>
      <c r="AV209" s="388"/>
      <c r="AW209" s="388"/>
      <c r="AX209" s="388"/>
      <c r="AY209" s="388"/>
      <c r="AZ209" s="388"/>
      <c r="BA209" s="388"/>
      <c r="BB209" s="388"/>
      <c r="BC209" s="388"/>
      <c r="BD209" s="388"/>
      <c r="BE209" s="388"/>
      <c r="BF209" s="174">
        <f t="shared" si="93"/>
        <v>0</v>
      </c>
      <c r="BG209" s="277"/>
      <c r="BH209" s="186">
        <f t="shared" ref="BH209:BH214" si="101">BG209/E209</f>
        <v>0</v>
      </c>
      <c r="BI209" s="389"/>
      <c r="BJ209" s="277"/>
      <c r="BK209" s="389"/>
      <c r="BL209" s="205">
        <v>0.3</v>
      </c>
      <c r="BM209" s="388"/>
      <c r="BN209" s="315" t="s">
        <v>436</v>
      </c>
      <c r="BO209" s="385"/>
      <c r="BP209" s="180" t="s">
        <v>398</v>
      </c>
      <c r="BQ209" s="385"/>
      <c r="BR209" s="213">
        <v>2020</v>
      </c>
      <c r="BS209" s="199" t="s">
        <v>214</v>
      </c>
      <c r="BT209" s="170" t="s">
        <v>433</v>
      </c>
      <c r="BU209" s="192"/>
      <c r="CJ209" s="56">
        <f t="shared" si="99"/>
        <v>0.3</v>
      </c>
      <c r="CK209" s="56">
        <f t="shared" si="100"/>
        <v>0</v>
      </c>
    </row>
    <row r="210" spans="1:89" s="83" customFormat="1" ht="75" customHeight="1" x14ac:dyDescent="0.3">
      <c r="A210" s="246">
        <v>39</v>
      </c>
      <c r="B210" s="202" t="s">
        <v>441</v>
      </c>
      <c r="C210" s="174" t="s">
        <v>135</v>
      </c>
      <c r="D210" s="419"/>
      <c r="E210" s="172">
        <f t="shared" si="96"/>
        <v>3.1999999999999997</v>
      </c>
      <c r="F210" s="174">
        <f t="shared" si="89"/>
        <v>0</v>
      </c>
      <c r="G210" s="185"/>
      <c r="H210" s="185"/>
      <c r="I210" s="174">
        <v>0.3</v>
      </c>
      <c r="J210" s="174">
        <v>2.9</v>
      </c>
      <c r="K210" s="185"/>
      <c r="L210" s="185"/>
      <c r="M210" s="185"/>
      <c r="N210" s="185"/>
      <c r="O210" s="185"/>
      <c r="P210" s="185"/>
      <c r="Q210" s="185"/>
      <c r="R210" s="185"/>
      <c r="S210" s="185"/>
      <c r="T210" s="185"/>
      <c r="U210" s="185"/>
      <c r="V210" s="185"/>
      <c r="W210" s="174"/>
      <c r="X210" s="174"/>
      <c r="Y210" s="203">
        <f t="shared" si="94"/>
        <v>0</v>
      </c>
      <c r="Z210" s="174"/>
      <c r="AA210" s="174"/>
      <c r="AB210" s="174"/>
      <c r="AC210" s="174"/>
      <c r="AD210" s="174"/>
      <c r="AE210" s="174"/>
      <c r="AF210" s="174"/>
      <c r="AG210" s="174"/>
      <c r="AH210" s="174"/>
      <c r="AI210" s="174"/>
      <c r="AJ210" s="174"/>
      <c r="AK210" s="174"/>
      <c r="AL210" s="171">
        <f t="shared" si="84"/>
        <v>0</v>
      </c>
      <c r="AM210" s="174"/>
      <c r="AN210" s="174"/>
      <c r="AO210" s="174"/>
      <c r="AP210" s="174"/>
      <c r="AQ210" s="174"/>
      <c r="AR210" s="174"/>
      <c r="AS210" s="174"/>
      <c r="AT210" s="174"/>
      <c r="AU210" s="174"/>
      <c r="AV210" s="174"/>
      <c r="AW210" s="174"/>
      <c r="AX210" s="174"/>
      <c r="AY210" s="174"/>
      <c r="AZ210" s="174"/>
      <c r="BA210" s="174"/>
      <c r="BB210" s="174"/>
      <c r="BC210" s="174"/>
      <c r="BD210" s="174"/>
      <c r="BE210" s="174"/>
      <c r="BF210" s="174">
        <f t="shared" si="93"/>
        <v>3.1999999999999997</v>
      </c>
      <c r="BG210" s="205"/>
      <c r="BH210" s="186">
        <f t="shared" si="101"/>
        <v>0</v>
      </c>
      <c r="BI210" s="205"/>
      <c r="BJ210" s="205"/>
      <c r="BK210" s="205"/>
      <c r="BL210" s="205"/>
      <c r="BM210" s="205"/>
      <c r="BN210" s="315" t="s">
        <v>436</v>
      </c>
      <c r="BO210" s="205"/>
      <c r="BP210" s="180" t="s">
        <v>398</v>
      </c>
      <c r="BQ210" s="205"/>
      <c r="BR210" s="213">
        <v>2021</v>
      </c>
      <c r="BS210" s="180"/>
      <c r="BT210" s="170"/>
      <c r="BU210" s="192" t="e">
        <f>SUM(#REF!,#REF!,#REF!)</f>
        <v>#REF!</v>
      </c>
      <c r="CJ210" s="56">
        <f t="shared" si="99"/>
        <v>3.1999999999999997</v>
      </c>
      <c r="CK210" s="56">
        <f t="shared" si="100"/>
        <v>0</v>
      </c>
    </row>
    <row r="211" spans="1:89" s="46" customFormat="1" ht="40.5" x14ac:dyDescent="0.3">
      <c r="A211" s="246">
        <v>40</v>
      </c>
      <c r="B211" s="206" t="s">
        <v>450</v>
      </c>
      <c r="C211" s="180" t="s">
        <v>135</v>
      </c>
      <c r="D211" s="213"/>
      <c r="E211" s="172">
        <f t="shared" si="96"/>
        <v>0.08</v>
      </c>
      <c r="F211" s="174">
        <f t="shared" si="89"/>
        <v>0.08</v>
      </c>
      <c r="G211" s="287">
        <v>0.04</v>
      </c>
      <c r="H211" s="287">
        <v>0.04</v>
      </c>
      <c r="I211" s="287"/>
      <c r="J211" s="287"/>
      <c r="K211" s="287"/>
      <c r="L211" s="205"/>
      <c r="M211" s="205"/>
      <c r="N211" s="205"/>
      <c r="O211" s="205"/>
      <c r="P211" s="205"/>
      <c r="Q211" s="205"/>
      <c r="R211" s="205"/>
      <c r="S211" s="205"/>
      <c r="T211" s="205"/>
      <c r="U211" s="205"/>
      <c r="V211" s="205"/>
      <c r="W211" s="205"/>
      <c r="X211" s="287"/>
      <c r="Y211" s="203">
        <f t="shared" si="94"/>
        <v>0</v>
      </c>
      <c r="Z211" s="205"/>
      <c r="AA211" s="205"/>
      <c r="AB211" s="205"/>
      <c r="AC211" s="205"/>
      <c r="AD211" s="205"/>
      <c r="AE211" s="205"/>
      <c r="AF211" s="205"/>
      <c r="AG211" s="205"/>
      <c r="AH211" s="205"/>
      <c r="AI211" s="205"/>
      <c r="AJ211" s="205"/>
      <c r="AK211" s="287"/>
      <c r="AL211" s="171">
        <f t="shared" si="84"/>
        <v>0</v>
      </c>
      <c r="AM211" s="205"/>
      <c r="AN211" s="205"/>
      <c r="AO211" s="205"/>
      <c r="AP211" s="205"/>
      <c r="AQ211" s="205"/>
      <c r="AR211" s="205"/>
      <c r="AS211" s="205"/>
      <c r="AT211" s="205"/>
      <c r="AU211" s="205"/>
      <c r="AV211" s="205"/>
      <c r="AW211" s="205"/>
      <c r="AX211" s="205"/>
      <c r="AY211" s="205"/>
      <c r="AZ211" s="205"/>
      <c r="BA211" s="205"/>
      <c r="BB211" s="205"/>
      <c r="BC211" s="205"/>
      <c r="BD211" s="205"/>
      <c r="BE211" s="287"/>
      <c r="BF211" s="174">
        <f t="shared" si="93"/>
        <v>0</v>
      </c>
      <c r="BG211" s="293"/>
      <c r="BH211" s="186">
        <f t="shared" si="101"/>
        <v>0</v>
      </c>
      <c r="BI211" s="365"/>
      <c r="BJ211" s="293"/>
      <c r="BK211" s="365"/>
      <c r="BL211" s="293">
        <v>0.08</v>
      </c>
      <c r="BM211" s="293"/>
      <c r="BN211" s="317" t="s">
        <v>432</v>
      </c>
      <c r="BO211" s="228"/>
      <c r="BP211" s="180" t="s">
        <v>398</v>
      </c>
      <c r="BQ211" s="293"/>
      <c r="BR211" s="213">
        <v>2020</v>
      </c>
      <c r="BS211" s="199" t="s">
        <v>214</v>
      </c>
      <c r="BT211" s="229" t="s">
        <v>433</v>
      </c>
      <c r="BU211" s="192"/>
      <c r="CJ211" s="56">
        <f t="shared" si="99"/>
        <v>0.08</v>
      </c>
      <c r="CK211" s="56">
        <f t="shared" si="100"/>
        <v>0</v>
      </c>
    </row>
    <row r="212" spans="1:89" s="30" customFormat="1" ht="49.15" customHeight="1" x14ac:dyDescent="0.3">
      <c r="A212" s="246">
        <v>41</v>
      </c>
      <c r="B212" s="286" t="s">
        <v>451</v>
      </c>
      <c r="C212" s="265" t="s">
        <v>135</v>
      </c>
      <c r="D212" s="265"/>
      <c r="E212" s="172">
        <f t="shared" si="96"/>
        <v>0.08</v>
      </c>
      <c r="F212" s="174">
        <f t="shared" si="89"/>
        <v>0.08</v>
      </c>
      <c r="G212" s="171">
        <v>0.08</v>
      </c>
      <c r="H212" s="171"/>
      <c r="I212" s="171"/>
      <c r="J212" s="171"/>
      <c r="K212" s="171"/>
      <c r="L212" s="171"/>
      <c r="M212" s="171"/>
      <c r="N212" s="171"/>
      <c r="O212" s="171"/>
      <c r="P212" s="171"/>
      <c r="Q212" s="171"/>
      <c r="R212" s="171"/>
      <c r="S212" s="171"/>
      <c r="T212" s="171"/>
      <c r="U212" s="171"/>
      <c r="V212" s="171"/>
      <c r="W212" s="171"/>
      <c r="X212" s="171"/>
      <c r="Y212" s="203">
        <f t="shared" si="94"/>
        <v>0</v>
      </c>
      <c r="Z212" s="171"/>
      <c r="AA212" s="171"/>
      <c r="AB212" s="171"/>
      <c r="AC212" s="171"/>
      <c r="AD212" s="171"/>
      <c r="AE212" s="171"/>
      <c r="AF212" s="171"/>
      <c r="AG212" s="171"/>
      <c r="AH212" s="171"/>
      <c r="AI212" s="171"/>
      <c r="AJ212" s="171"/>
      <c r="AK212" s="171"/>
      <c r="AL212" s="171">
        <f t="shared" si="84"/>
        <v>0</v>
      </c>
      <c r="AM212" s="171"/>
      <c r="AN212" s="171"/>
      <c r="AO212" s="171"/>
      <c r="AP212" s="171"/>
      <c r="AQ212" s="171"/>
      <c r="AR212" s="171"/>
      <c r="AS212" s="171"/>
      <c r="AT212" s="171"/>
      <c r="AU212" s="171"/>
      <c r="AV212" s="171"/>
      <c r="AW212" s="171"/>
      <c r="AX212" s="171"/>
      <c r="AY212" s="171"/>
      <c r="AZ212" s="171"/>
      <c r="BA212" s="171"/>
      <c r="BB212" s="171"/>
      <c r="BC212" s="171"/>
      <c r="BD212" s="171"/>
      <c r="BE212" s="171"/>
      <c r="BF212" s="174">
        <f t="shared" si="93"/>
        <v>0</v>
      </c>
      <c r="BG212" s="174"/>
      <c r="BH212" s="186">
        <f t="shared" si="101"/>
        <v>0</v>
      </c>
      <c r="BI212" s="178"/>
      <c r="BJ212" s="174"/>
      <c r="BK212" s="178"/>
      <c r="BL212" s="174">
        <v>0.08</v>
      </c>
      <c r="BM212" s="174"/>
      <c r="BN212" s="386" t="s">
        <v>407</v>
      </c>
      <c r="BO212" s="205"/>
      <c r="BP212" s="180" t="s">
        <v>398</v>
      </c>
      <c r="BQ212" s="302"/>
      <c r="BR212" s="189">
        <v>2019</v>
      </c>
      <c r="BS212" s="199" t="s">
        <v>185</v>
      </c>
      <c r="BT212" s="264" t="s">
        <v>405</v>
      </c>
      <c r="BU212" s="201"/>
      <c r="CJ212" s="56">
        <f t="shared" si="99"/>
        <v>0.08</v>
      </c>
      <c r="CK212" s="56">
        <f t="shared" si="100"/>
        <v>0</v>
      </c>
    </row>
    <row r="213" spans="1:89" s="30" customFormat="1" ht="48.6" customHeight="1" x14ac:dyDescent="0.3">
      <c r="A213" s="246">
        <v>42</v>
      </c>
      <c r="B213" s="286" t="s">
        <v>452</v>
      </c>
      <c r="C213" s="265" t="s">
        <v>135</v>
      </c>
      <c r="D213" s="265"/>
      <c r="E213" s="172">
        <f t="shared" si="96"/>
        <v>0.14000000000000001</v>
      </c>
      <c r="F213" s="174">
        <f t="shared" si="89"/>
        <v>0.04</v>
      </c>
      <c r="G213" s="171"/>
      <c r="H213" s="171">
        <v>0.04</v>
      </c>
      <c r="I213" s="171">
        <v>0.1</v>
      </c>
      <c r="J213" s="171"/>
      <c r="K213" s="171"/>
      <c r="L213" s="171"/>
      <c r="M213" s="171"/>
      <c r="N213" s="171"/>
      <c r="O213" s="171"/>
      <c r="P213" s="171"/>
      <c r="Q213" s="171"/>
      <c r="R213" s="171"/>
      <c r="S213" s="171"/>
      <c r="T213" s="171"/>
      <c r="U213" s="171"/>
      <c r="V213" s="171"/>
      <c r="W213" s="171"/>
      <c r="X213" s="171"/>
      <c r="Y213" s="203">
        <f t="shared" si="94"/>
        <v>0</v>
      </c>
      <c r="Z213" s="171"/>
      <c r="AA213" s="171"/>
      <c r="AB213" s="171"/>
      <c r="AC213" s="171"/>
      <c r="AD213" s="171"/>
      <c r="AE213" s="171"/>
      <c r="AF213" s="171"/>
      <c r="AG213" s="171"/>
      <c r="AH213" s="171"/>
      <c r="AI213" s="171"/>
      <c r="AJ213" s="171"/>
      <c r="AK213" s="171"/>
      <c r="AL213" s="171">
        <f t="shared" si="84"/>
        <v>0</v>
      </c>
      <c r="AM213" s="171"/>
      <c r="AN213" s="171"/>
      <c r="AO213" s="171"/>
      <c r="AP213" s="171"/>
      <c r="AQ213" s="171"/>
      <c r="AR213" s="171"/>
      <c r="AS213" s="171"/>
      <c r="AT213" s="171"/>
      <c r="AU213" s="171"/>
      <c r="AV213" s="171"/>
      <c r="AW213" s="171"/>
      <c r="AX213" s="171"/>
      <c r="AY213" s="171"/>
      <c r="AZ213" s="171"/>
      <c r="BA213" s="171"/>
      <c r="BB213" s="171"/>
      <c r="BC213" s="171"/>
      <c r="BD213" s="171"/>
      <c r="BE213" s="171"/>
      <c r="BF213" s="174">
        <f t="shared" si="93"/>
        <v>0.1</v>
      </c>
      <c r="BG213" s="174"/>
      <c r="BH213" s="186">
        <f t="shared" si="101"/>
        <v>0</v>
      </c>
      <c r="BI213" s="178"/>
      <c r="BJ213" s="174"/>
      <c r="BK213" s="178"/>
      <c r="BL213" s="174">
        <v>0.14000000000000001</v>
      </c>
      <c r="BM213" s="174"/>
      <c r="BN213" s="386" t="s">
        <v>407</v>
      </c>
      <c r="BO213" s="205"/>
      <c r="BP213" s="180" t="s">
        <v>398</v>
      </c>
      <c r="BQ213" s="302"/>
      <c r="BR213" s="189">
        <v>2019</v>
      </c>
      <c r="BS213" s="199" t="s">
        <v>185</v>
      </c>
      <c r="BT213" s="264" t="s">
        <v>405</v>
      </c>
      <c r="BU213" s="201"/>
      <c r="CJ213" s="56">
        <f t="shared" si="99"/>
        <v>0.14000000000000001</v>
      </c>
      <c r="CK213" s="56">
        <f t="shared" si="100"/>
        <v>0</v>
      </c>
    </row>
    <row r="214" spans="1:89" s="63" customFormat="1" ht="101.25" x14ac:dyDescent="0.3">
      <c r="A214" s="246">
        <v>43</v>
      </c>
      <c r="B214" s="289" t="s">
        <v>453</v>
      </c>
      <c r="C214" s="180" t="s">
        <v>135</v>
      </c>
      <c r="D214" s="213"/>
      <c r="E214" s="172">
        <v>0.2</v>
      </c>
      <c r="F214" s="174">
        <f t="shared" si="89"/>
        <v>0.2</v>
      </c>
      <c r="G214" s="287">
        <f>0.08+0.08</f>
        <v>0.16</v>
      </c>
      <c r="H214" s="287">
        <f>0.02+0.02</f>
        <v>0.04</v>
      </c>
      <c r="I214" s="277"/>
      <c r="J214" s="277"/>
      <c r="K214" s="277"/>
      <c r="L214" s="277"/>
      <c r="M214" s="205"/>
      <c r="N214" s="205"/>
      <c r="O214" s="205"/>
      <c r="P214" s="205"/>
      <c r="Q214" s="205"/>
      <c r="R214" s="205"/>
      <c r="S214" s="205"/>
      <c r="T214" s="205"/>
      <c r="U214" s="205"/>
      <c r="V214" s="205"/>
      <c r="W214" s="205"/>
      <c r="X214" s="205"/>
      <c r="Y214" s="203">
        <f t="shared" si="94"/>
        <v>0</v>
      </c>
      <c r="Z214" s="205"/>
      <c r="AA214" s="205"/>
      <c r="AB214" s="205"/>
      <c r="AC214" s="205"/>
      <c r="AD214" s="205"/>
      <c r="AE214" s="205"/>
      <c r="AF214" s="205"/>
      <c r="AG214" s="205"/>
      <c r="AH214" s="205"/>
      <c r="AI214" s="205"/>
      <c r="AJ214" s="205"/>
      <c r="AK214" s="205"/>
      <c r="AL214" s="171">
        <f t="shared" si="84"/>
        <v>0</v>
      </c>
      <c r="AM214" s="205"/>
      <c r="AN214" s="205"/>
      <c r="AO214" s="205"/>
      <c r="AP214" s="205"/>
      <c r="AQ214" s="205"/>
      <c r="AR214" s="205"/>
      <c r="AS214" s="205"/>
      <c r="AT214" s="205"/>
      <c r="AU214" s="205"/>
      <c r="AV214" s="205"/>
      <c r="AW214" s="205"/>
      <c r="AX214" s="205"/>
      <c r="AY214" s="205"/>
      <c r="AZ214" s="205"/>
      <c r="BA214" s="205"/>
      <c r="BB214" s="205"/>
      <c r="BC214" s="205"/>
      <c r="BD214" s="205"/>
      <c r="BE214" s="205"/>
      <c r="BF214" s="174">
        <f>E214-F214</f>
        <v>0</v>
      </c>
      <c r="BG214" s="174"/>
      <c r="BH214" s="186">
        <f t="shared" si="101"/>
        <v>0</v>
      </c>
      <c r="BI214" s="178"/>
      <c r="BJ214" s="174"/>
      <c r="BK214" s="178"/>
      <c r="BL214" s="174">
        <v>0.2</v>
      </c>
      <c r="BM214" s="174"/>
      <c r="BN214" s="315" t="s">
        <v>454</v>
      </c>
      <c r="BO214" s="302" t="s">
        <v>255</v>
      </c>
      <c r="BP214" s="180" t="s">
        <v>398</v>
      </c>
      <c r="BQ214" s="302"/>
      <c r="BR214" s="199">
        <v>2020</v>
      </c>
      <c r="BS214" s="199" t="s">
        <v>214</v>
      </c>
      <c r="BT214" s="264" t="s">
        <v>455</v>
      </c>
      <c r="BU214" s="192">
        <f>SUM(G214:X214,Z214:AK214,AM214:BE214)</f>
        <v>0.2</v>
      </c>
      <c r="CJ214" s="56">
        <f t="shared" si="99"/>
        <v>0.2</v>
      </c>
      <c r="CK214" s="56">
        <f t="shared" si="100"/>
        <v>0</v>
      </c>
    </row>
    <row r="215" spans="1:89" s="111" customFormat="1" ht="60.75" x14ac:dyDescent="0.3">
      <c r="A215" s="246">
        <v>44</v>
      </c>
      <c r="B215" s="202" t="s">
        <v>456</v>
      </c>
      <c r="C215" s="174" t="s">
        <v>135</v>
      </c>
      <c r="D215" s="419"/>
      <c r="E215" s="172">
        <v>0.2</v>
      </c>
      <c r="F215" s="174">
        <f t="shared" si="89"/>
        <v>0</v>
      </c>
      <c r="G215" s="174"/>
      <c r="H215" s="174"/>
      <c r="I215" s="247"/>
      <c r="J215" s="247">
        <v>0.2</v>
      </c>
      <c r="K215" s="247"/>
      <c r="L215" s="247"/>
      <c r="M215" s="171"/>
      <c r="N215" s="171"/>
      <c r="O215" s="171"/>
      <c r="P215" s="171"/>
      <c r="Q215" s="171"/>
      <c r="R215" s="171"/>
      <c r="S215" s="171"/>
      <c r="T215" s="171"/>
      <c r="U215" s="171"/>
      <c r="V215" s="171"/>
      <c r="W215" s="171"/>
      <c r="X215" s="171"/>
      <c r="Y215" s="203">
        <f t="shared" si="94"/>
        <v>0</v>
      </c>
      <c r="Z215" s="171"/>
      <c r="AA215" s="171"/>
      <c r="AB215" s="171"/>
      <c r="AC215" s="171"/>
      <c r="AD215" s="171"/>
      <c r="AE215" s="171"/>
      <c r="AF215" s="171"/>
      <c r="AG215" s="171"/>
      <c r="AH215" s="171"/>
      <c r="AI215" s="171"/>
      <c r="AJ215" s="171"/>
      <c r="AK215" s="171"/>
      <c r="AL215" s="171">
        <f t="shared" si="84"/>
        <v>0</v>
      </c>
      <c r="AM215" s="171"/>
      <c r="AN215" s="171"/>
      <c r="AO215" s="171"/>
      <c r="AP215" s="171"/>
      <c r="AQ215" s="171"/>
      <c r="AR215" s="171"/>
      <c r="AS215" s="171"/>
      <c r="AT215" s="171"/>
      <c r="AU215" s="171"/>
      <c r="AV215" s="171"/>
      <c r="AW215" s="171"/>
      <c r="AX215" s="171"/>
      <c r="AY215" s="171"/>
      <c r="AZ215" s="171"/>
      <c r="BA215" s="171"/>
      <c r="BB215" s="171"/>
      <c r="BC215" s="171"/>
      <c r="BD215" s="171"/>
      <c r="BE215" s="171"/>
      <c r="BF215" s="174">
        <f>E215-F215</f>
        <v>0.2</v>
      </c>
      <c r="BG215" s="174"/>
      <c r="BH215" s="186"/>
      <c r="BI215" s="253"/>
      <c r="BJ215" s="171"/>
      <c r="BK215" s="171"/>
      <c r="BL215" s="247"/>
      <c r="BM215" s="171"/>
      <c r="BN215" s="368" t="s">
        <v>419</v>
      </c>
      <c r="BO215" s="205"/>
      <c r="BP215" s="180" t="s">
        <v>398</v>
      </c>
      <c r="BQ215" s="174"/>
      <c r="BR215" s="189">
        <v>2021</v>
      </c>
      <c r="BS215" s="199"/>
      <c r="BT215" s="264"/>
      <c r="BU215" s="192"/>
      <c r="CJ215" s="56">
        <f t="shared" si="99"/>
        <v>0.2</v>
      </c>
      <c r="CK215" s="56">
        <f t="shared" si="100"/>
        <v>0</v>
      </c>
    </row>
    <row r="216" spans="1:89" s="111" customFormat="1" ht="40.5" x14ac:dyDescent="0.3">
      <c r="A216" s="246">
        <v>45</v>
      </c>
      <c r="B216" s="202" t="s">
        <v>457</v>
      </c>
      <c r="C216" s="174" t="s">
        <v>135</v>
      </c>
      <c r="D216" s="419"/>
      <c r="E216" s="172">
        <v>0.06</v>
      </c>
      <c r="F216" s="174">
        <f t="shared" si="89"/>
        <v>0</v>
      </c>
      <c r="G216" s="174"/>
      <c r="H216" s="174"/>
      <c r="I216" s="247"/>
      <c r="J216" s="247">
        <v>0.06</v>
      </c>
      <c r="K216" s="247"/>
      <c r="L216" s="247"/>
      <c r="M216" s="171"/>
      <c r="N216" s="171"/>
      <c r="O216" s="171"/>
      <c r="P216" s="171"/>
      <c r="Q216" s="171"/>
      <c r="R216" s="171"/>
      <c r="S216" s="171"/>
      <c r="T216" s="171"/>
      <c r="U216" s="171"/>
      <c r="V216" s="171"/>
      <c r="W216" s="171"/>
      <c r="X216" s="171"/>
      <c r="Y216" s="203">
        <f t="shared" si="94"/>
        <v>0</v>
      </c>
      <c r="Z216" s="171"/>
      <c r="AA216" s="171"/>
      <c r="AB216" s="171"/>
      <c r="AC216" s="171"/>
      <c r="AD216" s="171"/>
      <c r="AE216" s="171"/>
      <c r="AF216" s="171"/>
      <c r="AG216" s="171"/>
      <c r="AH216" s="171"/>
      <c r="AI216" s="171"/>
      <c r="AJ216" s="171"/>
      <c r="AK216" s="171"/>
      <c r="AL216" s="171">
        <f t="shared" ref="AL216:AL243" si="102">SUM(AM216:AT216)</f>
        <v>0</v>
      </c>
      <c r="AM216" s="171"/>
      <c r="AN216" s="171"/>
      <c r="AO216" s="171"/>
      <c r="AP216" s="171"/>
      <c r="AQ216" s="171"/>
      <c r="AR216" s="171"/>
      <c r="AS216" s="171"/>
      <c r="AT216" s="171"/>
      <c r="AU216" s="171"/>
      <c r="AV216" s="171"/>
      <c r="AW216" s="171"/>
      <c r="AX216" s="171"/>
      <c r="AY216" s="171"/>
      <c r="AZ216" s="171"/>
      <c r="BA216" s="171"/>
      <c r="BB216" s="171"/>
      <c r="BC216" s="171"/>
      <c r="BD216" s="171"/>
      <c r="BE216" s="171"/>
      <c r="BF216" s="174">
        <f>E216-F216</f>
        <v>0.06</v>
      </c>
      <c r="BG216" s="174"/>
      <c r="BH216" s="186"/>
      <c r="BI216" s="253"/>
      <c r="BJ216" s="171"/>
      <c r="BK216" s="171"/>
      <c r="BL216" s="247"/>
      <c r="BM216" s="171"/>
      <c r="BN216" s="368" t="s">
        <v>419</v>
      </c>
      <c r="BO216" s="205"/>
      <c r="BP216" s="180" t="s">
        <v>398</v>
      </c>
      <c r="BQ216" s="174"/>
      <c r="BR216" s="189">
        <v>2021</v>
      </c>
      <c r="BS216" s="199"/>
      <c r="BT216" s="264"/>
      <c r="BU216" s="192"/>
      <c r="CJ216" s="56">
        <f t="shared" si="99"/>
        <v>0.06</v>
      </c>
      <c r="CK216" s="56">
        <f t="shared" si="100"/>
        <v>0</v>
      </c>
    </row>
    <row r="217" spans="1:89" s="111" customFormat="1" ht="81" x14ac:dyDescent="0.3">
      <c r="A217" s="246">
        <v>46</v>
      </c>
      <c r="B217" s="202" t="s">
        <v>458</v>
      </c>
      <c r="C217" s="174" t="s">
        <v>135</v>
      </c>
      <c r="D217" s="419"/>
      <c r="E217" s="172">
        <v>0.22</v>
      </c>
      <c r="F217" s="174">
        <f t="shared" si="89"/>
        <v>0</v>
      </c>
      <c r="G217" s="174"/>
      <c r="H217" s="174"/>
      <c r="I217" s="247"/>
      <c r="J217" s="247">
        <v>0.22</v>
      </c>
      <c r="K217" s="247"/>
      <c r="L217" s="247"/>
      <c r="M217" s="171"/>
      <c r="N217" s="171"/>
      <c r="O217" s="171"/>
      <c r="P217" s="171"/>
      <c r="Q217" s="171"/>
      <c r="R217" s="171"/>
      <c r="S217" s="171"/>
      <c r="T217" s="171"/>
      <c r="U217" s="171"/>
      <c r="V217" s="171"/>
      <c r="W217" s="171"/>
      <c r="X217" s="171"/>
      <c r="Y217" s="203">
        <f t="shared" si="94"/>
        <v>0</v>
      </c>
      <c r="Z217" s="171"/>
      <c r="AA217" s="171"/>
      <c r="AB217" s="171"/>
      <c r="AC217" s="171"/>
      <c r="AD217" s="171"/>
      <c r="AE217" s="171"/>
      <c r="AF217" s="171"/>
      <c r="AG217" s="171"/>
      <c r="AH217" s="171"/>
      <c r="AI217" s="171"/>
      <c r="AJ217" s="171"/>
      <c r="AK217" s="171"/>
      <c r="AL217" s="171">
        <f t="shared" si="102"/>
        <v>0</v>
      </c>
      <c r="AM217" s="171"/>
      <c r="AN217" s="171"/>
      <c r="AO217" s="171"/>
      <c r="AP217" s="171"/>
      <c r="AQ217" s="171"/>
      <c r="AR217" s="171"/>
      <c r="AS217" s="171"/>
      <c r="AT217" s="171"/>
      <c r="AU217" s="171"/>
      <c r="AV217" s="171"/>
      <c r="AW217" s="171"/>
      <c r="AX217" s="171"/>
      <c r="AY217" s="171"/>
      <c r="AZ217" s="171"/>
      <c r="BA217" s="171"/>
      <c r="BB217" s="171"/>
      <c r="BC217" s="171"/>
      <c r="BD217" s="171"/>
      <c r="BE217" s="171"/>
      <c r="BF217" s="174">
        <f>E217-F217</f>
        <v>0.22</v>
      </c>
      <c r="BG217" s="174"/>
      <c r="BH217" s="186"/>
      <c r="BI217" s="253"/>
      <c r="BJ217" s="171"/>
      <c r="BK217" s="171"/>
      <c r="BL217" s="247"/>
      <c r="BM217" s="171"/>
      <c r="BN217" s="368" t="s">
        <v>419</v>
      </c>
      <c r="BO217" s="205"/>
      <c r="BP217" s="180" t="s">
        <v>398</v>
      </c>
      <c r="BQ217" s="174"/>
      <c r="BR217" s="189">
        <v>2021</v>
      </c>
      <c r="BS217" s="199"/>
      <c r="BT217" s="264"/>
      <c r="BU217" s="192"/>
      <c r="CJ217" s="56">
        <f t="shared" si="99"/>
        <v>0.22</v>
      </c>
      <c r="CK217" s="56">
        <f t="shared" si="100"/>
        <v>0</v>
      </c>
    </row>
    <row r="218" spans="1:89" s="25" customFormat="1" ht="81" x14ac:dyDescent="0.3">
      <c r="A218" s="255" t="s">
        <v>459</v>
      </c>
      <c r="B218" s="350" t="s">
        <v>460</v>
      </c>
      <c r="C218" s="185"/>
      <c r="D218" s="420"/>
      <c r="E218" s="172">
        <f>SUM(E221,E229,E235,E240,E245,E253,E233,E219)</f>
        <v>25.864388000000005</v>
      </c>
      <c r="F218" s="174">
        <f t="shared" si="89"/>
        <v>0</v>
      </c>
      <c r="G218" s="172">
        <f t="shared" ref="G218:BM218" si="103">SUM(G221,G229,G235,G240,G245,G253,G233,G219)</f>
        <v>0</v>
      </c>
      <c r="H218" s="172">
        <f t="shared" si="103"/>
        <v>0</v>
      </c>
      <c r="I218" s="172">
        <f t="shared" si="103"/>
        <v>0</v>
      </c>
      <c r="J218" s="172">
        <f t="shared" si="103"/>
        <v>0</v>
      </c>
      <c r="K218" s="172">
        <f t="shared" si="103"/>
        <v>0</v>
      </c>
      <c r="L218" s="172">
        <f t="shared" si="103"/>
        <v>0</v>
      </c>
      <c r="M218" s="172">
        <f t="shared" si="103"/>
        <v>0</v>
      </c>
      <c r="N218" s="172">
        <f t="shared" si="103"/>
        <v>0</v>
      </c>
      <c r="O218" s="172">
        <f t="shared" si="103"/>
        <v>0</v>
      </c>
      <c r="P218" s="172">
        <f t="shared" si="103"/>
        <v>0</v>
      </c>
      <c r="Q218" s="172">
        <f t="shared" si="103"/>
        <v>0</v>
      </c>
      <c r="R218" s="172">
        <f t="shared" si="103"/>
        <v>0</v>
      </c>
      <c r="S218" s="172">
        <f t="shared" si="103"/>
        <v>0</v>
      </c>
      <c r="T218" s="172">
        <f t="shared" si="103"/>
        <v>0</v>
      </c>
      <c r="U218" s="172">
        <f t="shared" si="103"/>
        <v>0</v>
      </c>
      <c r="V218" s="172">
        <f t="shared" si="103"/>
        <v>0</v>
      </c>
      <c r="W218" s="172">
        <f t="shared" si="103"/>
        <v>0</v>
      </c>
      <c r="X218" s="172">
        <f t="shared" si="103"/>
        <v>0</v>
      </c>
      <c r="Y218" s="203">
        <f t="shared" si="94"/>
        <v>0.01</v>
      </c>
      <c r="Z218" s="172">
        <f t="shared" si="103"/>
        <v>0</v>
      </c>
      <c r="AA218" s="172">
        <f t="shared" si="103"/>
        <v>0</v>
      </c>
      <c r="AB218" s="172">
        <f t="shared" si="103"/>
        <v>0.01</v>
      </c>
      <c r="AC218" s="172">
        <f t="shared" si="103"/>
        <v>0</v>
      </c>
      <c r="AD218" s="172">
        <f t="shared" si="103"/>
        <v>0</v>
      </c>
      <c r="AE218" s="172">
        <f t="shared" si="103"/>
        <v>0</v>
      </c>
      <c r="AF218" s="172">
        <f t="shared" si="103"/>
        <v>1.03</v>
      </c>
      <c r="AG218" s="172">
        <f t="shared" si="103"/>
        <v>0</v>
      </c>
      <c r="AH218" s="172">
        <f t="shared" si="103"/>
        <v>0</v>
      </c>
      <c r="AI218" s="172">
        <f t="shared" si="103"/>
        <v>8.5943880000000004</v>
      </c>
      <c r="AJ218" s="172">
        <f t="shared" si="103"/>
        <v>8.57</v>
      </c>
      <c r="AK218" s="172">
        <f t="shared" si="103"/>
        <v>0</v>
      </c>
      <c r="AL218" s="171">
        <f t="shared" si="102"/>
        <v>2.2399999999999998</v>
      </c>
      <c r="AM218" s="172">
        <f t="shared" si="103"/>
        <v>0</v>
      </c>
      <c r="AN218" s="172">
        <f t="shared" si="103"/>
        <v>0</v>
      </c>
      <c r="AO218" s="172">
        <f t="shared" si="103"/>
        <v>0</v>
      </c>
      <c r="AP218" s="172">
        <f t="shared" si="103"/>
        <v>0</v>
      </c>
      <c r="AQ218" s="172">
        <f t="shared" si="103"/>
        <v>2.2399999999999998</v>
      </c>
      <c r="AR218" s="172">
        <f t="shared" si="103"/>
        <v>0</v>
      </c>
      <c r="AS218" s="172">
        <f t="shared" si="103"/>
        <v>0</v>
      </c>
      <c r="AT218" s="172">
        <f t="shared" si="103"/>
        <v>0</v>
      </c>
      <c r="AU218" s="172">
        <f t="shared" si="103"/>
        <v>0</v>
      </c>
      <c r="AV218" s="172">
        <f t="shared" si="103"/>
        <v>0.49</v>
      </c>
      <c r="AW218" s="172">
        <f t="shared" si="103"/>
        <v>0</v>
      </c>
      <c r="AX218" s="172">
        <f t="shared" si="103"/>
        <v>0</v>
      </c>
      <c r="AY218" s="172">
        <f t="shared" si="103"/>
        <v>0</v>
      </c>
      <c r="AZ218" s="172">
        <f t="shared" si="103"/>
        <v>3.81</v>
      </c>
      <c r="BA218" s="172">
        <f t="shared" si="103"/>
        <v>1.105</v>
      </c>
      <c r="BB218" s="172">
        <f t="shared" si="103"/>
        <v>0</v>
      </c>
      <c r="BC218" s="172">
        <f t="shared" si="103"/>
        <v>0</v>
      </c>
      <c r="BD218" s="172">
        <f t="shared" si="103"/>
        <v>0</v>
      </c>
      <c r="BE218" s="172">
        <f t="shared" si="103"/>
        <v>1.4999999999999999E-2</v>
      </c>
      <c r="BF218" s="172">
        <f t="shared" si="103"/>
        <v>25.864388000000005</v>
      </c>
      <c r="BG218" s="172">
        <f t="shared" si="103"/>
        <v>3.87</v>
      </c>
      <c r="BH218" s="172">
        <f t="shared" si="103"/>
        <v>1</v>
      </c>
      <c r="BI218" s="172">
        <f t="shared" si="103"/>
        <v>0</v>
      </c>
      <c r="BJ218" s="172">
        <f t="shared" si="103"/>
        <v>0</v>
      </c>
      <c r="BK218" s="172">
        <f t="shared" si="103"/>
        <v>0</v>
      </c>
      <c r="BL218" s="172">
        <f t="shared" si="103"/>
        <v>2.64</v>
      </c>
      <c r="BM218" s="172">
        <f t="shared" si="103"/>
        <v>0</v>
      </c>
      <c r="BN218" s="360"/>
      <c r="BO218" s="370" t="s">
        <v>132</v>
      </c>
      <c r="BP218" s="180"/>
      <c r="BQ218" s="205"/>
      <c r="BR218" s="189"/>
      <c r="BS218" s="190"/>
      <c r="BT218" s="229"/>
      <c r="BU218" s="192" t="e">
        <f>SUM(#REF!,#REF!,#REF!)</f>
        <v>#REF!</v>
      </c>
      <c r="CJ218" s="56">
        <f t="shared" si="99"/>
        <v>25.864387999999998</v>
      </c>
      <c r="CK218" s="56">
        <f t="shared" si="100"/>
        <v>0</v>
      </c>
    </row>
    <row r="219" spans="1:89" s="25" customFormat="1" ht="20.25" x14ac:dyDescent="0.3">
      <c r="A219" s="255"/>
      <c r="B219" s="350" t="s">
        <v>192</v>
      </c>
      <c r="C219" s="185"/>
      <c r="D219" s="420"/>
      <c r="E219" s="172">
        <f>E220</f>
        <v>0.01</v>
      </c>
      <c r="F219" s="174">
        <f t="shared" ref="F219:F270" si="104">SUM(G219:H219)</f>
        <v>0</v>
      </c>
      <c r="G219" s="172">
        <f t="shared" ref="G219:BF219" si="105">G220</f>
        <v>0</v>
      </c>
      <c r="H219" s="172">
        <f t="shared" si="105"/>
        <v>0</v>
      </c>
      <c r="I219" s="172">
        <f t="shared" si="105"/>
        <v>0</v>
      </c>
      <c r="J219" s="172">
        <f t="shared" si="105"/>
        <v>0</v>
      </c>
      <c r="K219" s="172">
        <f t="shared" si="105"/>
        <v>0</v>
      </c>
      <c r="L219" s="172">
        <f t="shared" si="105"/>
        <v>0</v>
      </c>
      <c r="M219" s="172">
        <f t="shared" si="105"/>
        <v>0</v>
      </c>
      <c r="N219" s="172">
        <f t="shared" si="105"/>
        <v>0</v>
      </c>
      <c r="O219" s="172">
        <f t="shared" si="105"/>
        <v>0</v>
      </c>
      <c r="P219" s="172">
        <f t="shared" si="105"/>
        <v>0</v>
      </c>
      <c r="Q219" s="172">
        <f t="shared" si="105"/>
        <v>0</v>
      </c>
      <c r="R219" s="172">
        <f t="shared" si="105"/>
        <v>0</v>
      </c>
      <c r="S219" s="172">
        <f t="shared" si="105"/>
        <v>0</v>
      </c>
      <c r="T219" s="172">
        <f t="shared" si="105"/>
        <v>0</v>
      </c>
      <c r="U219" s="172">
        <f t="shared" si="105"/>
        <v>0</v>
      </c>
      <c r="V219" s="172">
        <f t="shared" si="105"/>
        <v>0</v>
      </c>
      <c r="W219" s="172">
        <f t="shared" si="105"/>
        <v>0</v>
      </c>
      <c r="X219" s="172">
        <f t="shared" si="105"/>
        <v>0</v>
      </c>
      <c r="Y219" s="203">
        <f t="shared" si="94"/>
        <v>0.01</v>
      </c>
      <c r="Z219" s="172">
        <f t="shared" si="105"/>
        <v>0</v>
      </c>
      <c r="AA219" s="172">
        <f t="shared" si="105"/>
        <v>0</v>
      </c>
      <c r="AB219" s="172">
        <f t="shared" si="105"/>
        <v>0.01</v>
      </c>
      <c r="AC219" s="172">
        <f t="shared" si="105"/>
        <v>0</v>
      </c>
      <c r="AD219" s="172">
        <f t="shared" si="105"/>
        <v>0</v>
      </c>
      <c r="AE219" s="172">
        <f t="shared" si="105"/>
        <v>0</v>
      </c>
      <c r="AF219" s="172">
        <f t="shared" si="105"/>
        <v>0</v>
      </c>
      <c r="AG219" s="172">
        <f t="shared" si="105"/>
        <v>0</v>
      </c>
      <c r="AH219" s="172">
        <f t="shared" si="105"/>
        <v>0</v>
      </c>
      <c r="AI219" s="172">
        <f t="shared" si="105"/>
        <v>0</v>
      </c>
      <c r="AJ219" s="172">
        <f t="shared" si="105"/>
        <v>0</v>
      </c>
      <c r="AK219" s="172">
        <f t="shared" si="105"/>
        <v>0</v>
      </c>
      <c r="AL219" s="171">
        <f t="shared" si="102"/>
        <v>0</v>
      </c>
      <c r="AM219" s="172">
        <f t="shared" si="105"/>
        <v>0</v>
      </c>
      <c r="AN219" s="172">
        <f t="shared" si="105"/>
        <v>0</v>
      </c>
      <c r="AO219" s="172">
        <f t="shared" si="105"/>
        <v>0</v>
      </c>
      <c r="AP219" s="172">
        <f t="shared" si="105"/>
        <v>0</v>
      </c>
      <c r="AQ219" s="172">
        <f t="shared" si="105"/>
        <v>0</v>
      </c>
      <c r="AR219" s="172">
        <f t="shared" si="105"/>
        <v>0</v>
      </c>
      <c r="AS219" s="172">
        <f t="shared" si="105"/>
        <v>0</v>
      </c>
      <c r="AT219" s="172">
        <f t="shared" si="105"/>
        <v>0</v>
      </c>
      <c r="AU219" s="172">
        <f t="shared" si="105"/>
        <v>0</v>
      </c>
      <c r="AV219" s="172">
        <f t="shared" si="105"/>
        <v>0</v>
      </c>
      <c r="AW219" s="172">
        <f t="shared" si="105"/>
        <v>0</v>
      </c>
      <c r="AX219" s="172">
        <f t="shared" si="105"/>
        <v>0</v>
      </c>
      <c r="AY219" s="172">
        <f t="shared" si="105"/>
        <v>0</v>
      </c>
      <c r="AZ219" s="172">
        <f t="shared" si="105"/>
        <v>0</v>
      </c>
      <c r="BA219" s="172">
        <f t="shared" si="105"/>
        <v>0</v>
      </c>
      <c r="BB219" s="172">
        <f t="shared" si="105"/>
        <v>0</v>
      </c>
      <c r="BC219" s="172">
        <f t="shared" si="105"/>
        <v>0</v>
      </c>
      <c r="BD219" s="172">
        <f t="shared" si="105"/>
        <v>0</v>
      </c>
      <c r="BE219" s="172">
        <f t="shared" si="105"/>
        <v>0</v>
      </c>
      <c r="BF219" s="172">
        <f t="shared" si="105"/>
        <v>0.01</v>
      </c>
      <c r="BG219" s="172"/>
      <c r="BH219" s="172"/>
      <c r="BI219" s="172"/>
      <c r="BJ219" s="172"/>
      <c r="BK219" s="172"/>
      <c r="BL219" s="172"/>
      <c r="BM219" s="172"/>
      <c r="BN219" s="360"/>
      <c r="BO219" s="370"/>
      <c r="BP219" s="180"/>
      <c r="BQ219" s="205"/>
      <c r="BR219" s="189"/>
      <c r="BS219" s="190"/>
      <c r="BT219" s="229"/>
      <c r="BU219" s="192"/>
      <c r="CJ219" s="56">
        <f t="shared" si="99"/>
        <v>0.01</v>
      </c>
      <c r="CK219" s="56">
        <f t="shared" si="100"/>
        <v>0</v>
      </c>
    </row>
    <row r="220" spans="1:89" s="112" customFormat="1" ht="101.25" x14ac:dyDescent="0.3">
      <c r="A220" s="246">
        <v>1</v>
      </c>
      <c r="B220" s="298" t="s">
        <v>461</v>
      </c>
      <c r="C220" s="174" t="s">
        <v>74</v>
      </c>
      <c r="D220" s="419"/>
      <c r="E220" s="172">
        <v>0.01</v>
      </c>
      <c r="F220" s="174">
        <f t="shared" si="104"/>
        <v>0</v>
      </c>
      <c r="G220" s="171"/>
      <c r="H220" s="171"/>
      <c r="I220" s="171"/>
      <c r="J220" s="171"/>
      <c r="K220" s="171"/>
      <c r="L220" s="171"/>
      <c r="M220" s="171"/>
      <c r="N220" s="171"/>
      <c r="O220" s="171"/>
      <c r="P220" s="171"/>
      <c r="Q220" s="171"/>
      <c r="R220" s="171"/>
      <c r="S220" s="171"/>
      <c r="T220" s="171"/>
      <c r="U220" s="171"/>
      <c r="V220" s="171"/>
      <c r="W220" s="171"/>
      <c r="X220" s="171"/>
      <c r="Y220" s="247">
        <f t="shared" si="94"/>
        <v>0.01</v>
      </c>
      <c r="Z220" s="171"/>
      <c r="AA220" s="171"/>
      <c r="AB220" s="171">
        <v>0.01</v>
      </c>
      <c r="AC220" s="171"/>
      <c r="AD220" s="171"/>
      <c r="AE220" s="171"/>
      <c r="AF220" s="171"/>
      <c r="AG220" s="171"/>
      <c r="AH220" s="171"/>
      <c r="AI220" s="171"/>
      <c r="AJ220" s="171"/>
      <c r="AK220" s="171"/>
      <c r="AL220" s="171">
        <f t="shared" si="102"/>
        <v>0</v>
      </c>
      <c r="AM220" s="171"/>
      <c r="AN220" s="171"/>
      <c r="AO220" s="171"/>
      <c r="AP220" s="171"/>
      <c r="AQ220" s="171"/>
      <c r="AR220" s="171"/>
      <c r="AS220" s="171"/>
      <c r="AT220" s="171"/>
      <c r="AU220" s="171"/>
      <c r="AV220" s="171"/>
      <c r="AW220" s="171"/>
      <c r="AX220" s="171"/>
      <c r="AY220" s="171"/>
      <c r="AZ220" s="171"/>
      <c r="BA220" s="171"/>
      <c r="BB220" s="171"/>
      <c r="BC220" s="171"/>
      <c r="BD220" s="171"/>
      <c r="BE220" s="171"/>
      <c r="BF220" s="174">
        <f>E220-F220</f>
        <v>0.01</v>
      </c>
      <c r="BG220" s="171"/>
      <c r="BH220" s="171"/>
      <c r="BI220" s="171"/>
      <c r="BJ220" s="171"/>
      <c r="BK220" s="171"/>
      <c r="BL220" s="171"/>
      <c r="BM220" s="171"/>
      <c r="BN220" s="204" t="s">
        <v>462</v>
      </c>
      <c r="BO220" s="205"/>
      <c r="BP220" s="302" t="s">
        <v>463</v>
      </c>
      <c r="BQ220" s="354"/>
      <c r="BR220" s="189">
        <v>2021</v>
      </c>
      <c r="BS220" s="199"/>
      <c r="BT220" s="264"/>
      <c r="BU220" s="201"/>
      <c r="CJ220" s="56">
        <f t="shared" si="99"/>
        <v>0.01</v>
      </c>
      <c r="CK220" s="56">
        <f t="shared" si="100"/>
        <v>0</v>
      </c>
    </row>
    <row r="221" spans="1:89" ht="22.5" customHeight="1" x14ac:dyDescent="0.3">
      <c r="A221" s="255"/>
      <c r="B221" s="350" t="s">
        <v>278</v>
      </c>
      <c r="C221" s="185"/>
      <c r="D221" s="420"/>
      <c r="E221" s="172">
        <f>SUM(E222:E228)</f>
        <v>2.2399999999999998</v>
      </c>
      <c r="F221" s="172">
        <f t="shared" ref="F221:BE221" si="106">SUM(F222:F228)</f>
        <v>0</v>
      </c>
      <c r="G221" s="172">
        <f t="shared" si="106"/>
        <v>0</v>
      </c>
      <c r="H221" s="172">
        <f t="shared" si="106"/>
        <v>0</v>
      </c>
      <c r="I221" s="172">
        <f t="shared" si="106"/>
        <v>0</v>
      </c>
      <c r="J221" s="172">
        <f t="shared" si="106"/>
        <v>0</v>
      </c>
      <c r="K221" s="172">
        <f t="shared" si="106"/>
        <v>0</v>
      </c>
      <c r="L221" s="172">
        <f t="shared" si="106"/>
        <v>0</v>
      </c>
      <c r="M221" s="172">
        <f t="shared" si="106"/>
        <v>0</v>
      </c>
      <c r="N221" s="172">
        <f t="shared" si="106"/>
        <v>0</v>
      </c>
      <c r="O221" s="172">
        <f t="shared" si="106"/>
        <v>0</v>
      </c>
      <c r="P221" s="172">
        <f t="shared" si="106"/>
        <v>0</v>
      </c>
      <c r="Q221" s="172">
        <f t="shared" si="106"/>
        <v>0</v>
      </c>
      <c r="R221" s="172">
        <f t="shared" si="106"/>
        <v>0</v>
      </c>
      <c r="S221" s="172">
        <f t="shared" si="106"/>
        <v>0</v>
      </c>
      <c r="T221" s="172">
        <f t="shared" si="106"/>
        <v>0</v>
      </c>
      <c r="U221" s="172">
        <f t="shared" si="106"/>
        <v>0</v>
      </c>
      <c r="V221" s="172">
        <f t="shared" si="106"/>
        <v>0</v>
      </c>
      <c r="W221" s="172">
        <f t="shared" si="106"/>
        <v>0</v>
      </c>
      <c r="X221" s="172">
        <f t="shared" si="106"/>
        <v>0</v>
      </c>
      <c r="Y221" s="172">
        <f t="shared" si="106"/>
        <v>0</v>
      </c>
      <c r="Z221" s="172">
        <f t="shared" si="106"/>
        <v>0</v>
      </c>
      <c r="AA221" s="172">
        <f t="shared" si="106"/>
        <v>0</v>
      </c>
      <c r="AB221" s="172">
        <f t="shared" si="106"/>
        <v>0</v>
      </c>
      <c r="AC221" s="172">
        <f t="shared" si="106"/>
        <v>0</v>
      </c>
      <c r="AD221" s="172">
        <f t="shared" si="106"/>
        <v>0</v>
      </c>
      <c r="AE221" s="172">
        <f t="shared" si="106"/>
        <v>0</v>
      </c>
      <c r="AF221" s="172">
        <f t="shared" si="106"/>
        <v>0</v>
      </c>
      <c r="AG221" s="172">
        <f t="shared" si="106"/>
        <v>0</v>
      </c>
      <c r="AH221" s="172">
        <f t="shared" si="106"/>
        <v>0</v>
      </c>
      <c r="AI221" s="172">
        <f t="shared" si="106"/>
        <v>0</v>
      </c>
      <c r="AJ221" s="172">
        <f t="shared" si="106"/>
        <v>0</v>
      </c>
      <c r="AK221" s="172">
        <f t="shared" si="106"/>
        <v>0</v>
      </c>
      <c r="AL221" s="172">
        <f t="shared" si="106"/>
        <v>2.2399999999999998</v>
      </c>
      <c r="AM221" s="172">
        <f t="shared" si="106"/>
        <v>0</v>
      </c>
      <c r="AN221" s="172">
        <f t="shared" si="106"/>
        <v>0</v>
      </c>
      <c r="AO221" s="172">
        <f t="shared" si="106"/>
        <v>0</v>
      </c>
      <c r="AP221" s="172">
        <f t="shared" si="106"/>
        <v>0</v>
      </c>
      <c r="AQ221" s="172">
        <f t="shared" si="106"/>
        <v>2.2399999999999998</v>
      </c>
      <c r="AR221" s="172">
        <f t="shared" si="106"/>
        <v>0</v>
      </c>
      <c r="AS221" s="172">
        <f t="shared" si="106"/>
        <v>0</v>
      </c>
      <c r="AT221" s="172">
        <f t="shared" si="106"/>
        <v>0</v>
      </c>
      <c r="AU221" s="172">
        <f t="shared" si="106"/>
        <v>0</v>
      </c>
      <c r="AV221" s="172">
        <f t="shared" si="106"/>
        <v>0</v>
      </c>
      <c r="AW221" s="172">
        <f t="shared" si="106"/>
        <v>0</v>
      </c>
      <c r="AX221" s="172">
        <f t="shared" si="106"/>
        <v>0</v>
      </c>
      <c r="AY221" s="172">
        <f t="shared" si="106"/>
        <v>0</v>
      </c>
      <c r="AZ221" s="172">
        <f t="shared" si="106"/>
        <v>0</v>
      </c>
      <c r="BA221" s="172">
        <f t="shared" si="106"/>
        <v>0</v>
      </c>
      <c r="BB221" s="172">
        <f t="shared" si="106"/>
        <v>0</v>
      </c>
      <c r="BC221" s="172">
        <f t="shared" si="106"/>
        <v>0</v>
      </c>
      <c r="BD221" s="172">
        <f t="shared" si="106"/>
        <v>0</v>
      </c>
      <c r="BE221" s="172">
        <f t="shared" si="106"/>
        <v>0</v>
      </c>
      <c r="BF221" s="185">
        <f t="shared" ref="BF221:BF228" si="107">E221-F221</f>
        <v>2.2399999999999998</v>
      </c>
      <c r="BG221" s="172"/>
      <c r="BH221" s="186">
        <f>BG221/E221</f>
        <v>0</v>
      </c>
      <c r="BI221" s="226"/>
      <c r="BJ221" s="172"/>
      <c r="BK221" s="226"/>
      <c r="BL221" s="203"/>
      <c r="BM221" s="172"/>
      <c r="BN221" s="360"/>
      <c r="BO221" s="370"/>
      <c r="BP221" s="180"/>
      <c r="BQ221" s="205"/>
      <c r="BR221" s="189"/>
      <c r="BS221" s="344"/>
      <c r="BT221" s="170"/>
      <c r="BU221" s="192">
        <f>SUM(G224:X224,Z224:AK224,AM224:BE224)</f>
        <v>0.51</v>
      </c>
      <c r="CJ221" s="56">
        <f t="shared" si="99"/>
        <v>2.2399999999999998</v>
      </c>
      <c r="CK221" s="56">
        <f t="shared" si="100"/>
        <v>0</v>
      </c>
    </row>
    <row r="222" spans="1:89" s="113" customFormat="1" ht="40.5" x14ac:dyDescent="0.3">
      <c r="A222" s="246">
        <v>2</v>
      </c>
      <c r="B222" s="289" t="s">
        <v>464</v>
      </c>
      <c r="C222" s="180" t="s">
        <v>78</v>
      </c>
      <c r="D222" s="213"/>
      <c r="E222" s="172">
        <v>0.25</v>
      </c>
      <c r="F222" s="174">
        <f t="shared" si="104"/>
        <v>0</v>
      </c>
      <c r="G222" s="287"/>
      <c r="H222" s="287"/>
      <c r="I222" s="271"/>
      <c r="J222" s="271"/>
      <c r="K222" s="271"/>
      <c r="L222" s="271"/>
      <c r="M222" s="269"/>
      <c r="N222" s="269"/>
      <c r="O222" s="269"/>
      <c r="P222" s="269"/>
      <c r="Q222" s="269"/>
      <c r="R222" s="269"/>
      <c r="S222" s="269"/>
      <c r="T222" s="269"/>
      <c r="U222" s="269"/>
      <c r="V222" s="269"/>
      <c r="W222" s="269"/>
      <c r="X222" s="269"/>
      <c r="Y222" s="203"/>
      <c r="Z222" s="269"/>
      <c r="AA222" s="269"/>
      <c r="AB222" s="269"/>
      <c r="AC222" s="269"/>
      <c r="AD222" s="269"/>
      <c r="AE222" s="269"/>
      <c r="AF222" s="269"/>
      <c r="AG222" s="269"/>
      <c r="AH222" s="269"/>
      <c r="AI222" s="269"/>
      <c r="AJ222" s="269"/>
      <c r="AK222" s="269"/>
      <c r="AL222" s="171">
        <f t="shared" si="102"/>
        <v>0.25</v>
      </c>
      <c r="AM222" s="269"/>
      <c r="AN222" s="269"/>
      <c r="AO222" s="269"/>
      <c r="AP222" s="269"/>
      <c r="AQ222" s="171">
        <v>0.25</v>
      </c>
      <c r="AR222" s="269"/>
      <c r="AS222" s="269"/>
      <c r="AT222" s="269"/>
      <c r="AU222" s="269"/>
      <c r="AV222" s="269"/>
      <c r="AW222" s="269"/>
      <c r="AX222" s="269"/>
      <c r="AY222" s="269"/>
      <c r="AZ222" s="269"/>
      <c r="BA222" s="269"/>
      <c r="BB222" s="269"/>
      <c r="BC222" s="269"/>
      <c r="BD222" s="269"/>
      <c r="BE222" s="269"/>
      <c r="BF222" s="174">
        <f t="shared" si="107"/>
        <v>0.25</v>
      </c>
      <c r="BG222" s="174"/>
      <c r="BH222" s="174"/>
      <c r="BI222" s="174"/>
      <c r="BJ222" s="174"/>
      <c r="BK222" s="174"/>
      <c r="BL222" s="174"/>
      <c r="BM222" s="174"/>
      <c r="BN222" s="198" t="s">
        <v>465</v>
      </c>
      <c r="BO222" s="205"/>
      <c r="BP222" s="199"/>
      <c r="BQ222" s="205"/>
      <c r="BR222" s="215">
        <v>2021</v>
      </c>
      <c r="BS222" s="199"/>
      <c r="BT222" s="264"/>
      <c r="BU222" s="264"/>
      <c r="CJ222" s="56">
        <f t="shared" si="99"/>
        <v>0.25</v>
      </c>
      <c r="CK222" s="56">
        <f t="shared" si="100"/>
        <v>0</v>
      </c>
    </row>
    <row r="223" spans="1:89" s="111" customFormat="1" ht="40.5" x14ac:dyDescent="0.3">
      <c r="A223" s="246">
        <v>3</v>
      </c>
      <c r="B223" s="206" t="s">
        <v>466</v>
      </c>
      <c r="C223" s="180" t="s">
        <v>78</v>
      </c>
      <c r="D223" s="213"/>
      <c r="E223" s="172">
        <v>0.68</v>
      </c>
      <c r="F223" s="174">
        <f t="shared" si="104"/>
        <v>0</v>
      </c>
      <c r="G223" s="287"/>
      <c r="H223" s="287"/>
      <c r="I223" s="271"/>
      <c r="J223" s="271"/>
      <c r="K223" s="271"/>
      <c r="L223" s="271"/>
      <c r="M223" s="269"/>
      <c r="N223" s="269"/>
      <c r="O223" s="269"/>
      <c r="P223" s="269"/>
      <c r="Q223" s="269"/>
      <c r="R223" s="269"/>
      <c r="S223" s="269"/>
      <c r="T223" s="269"/>
      <c r="U223" s="269"/>
      <c r="V223" s="269"/>
      <c r="W223" s="269"/>
      <c r="X223" s="269"/>
      <c r="Y223" s="203"/>
      <c r="Z223" s="269"/>
      <c r="AA223" s="269"/>
      <c r="AB223" s="269"/>
      <c r="AC223" s="269"/>
      <c r="AD223" s="269"/>
      <c r="AE223" s="269"/>
      <c r="AF223" s="269"/>
      <c r="AG223" s="269"/>
      <c r="AH223" s="269"/>
      <c r="AI223" s="269"/>
      <c r="AJ223" s="269"/>
      <c r="AK223" s="269"/>
      <c r="AL223" s="171">
        <f t="shared" si="102"/>
        <v>0.68</v>
      </c>
      <c r="AM223" s="269"/>
      <c r="AN223" s="269"/>
      <c r="AO223" s="269"/>
      <c r="AP223" s="269"/>
      <c r="AQ223" s="171">
        <v>0.68</v>
      </c>
      <c r="AR223" s="269"/>
      <c r="AS223" s="269"/>
      <c r="AT223" s="269"/>
      <c r="AU223" s="269"/>
      <c r="AV223" s="269"/>
      <c r="AW223" s="269"/>
      <c r="AX223" s="269"/>
      <c r="AY223" s="269"/>
      <c r="AZ223" s="269"/>
      <c r="BA223" s="269"/>
      <c r="BB223" s="269"/>
      <c r="BC223" s="269"/>
      <c r="BD223" s="269"/>
      <c r="BE223" s="269"/>
      <c r="BF223" s="174">
        <f t="shared" si="107"/>
        <v>0.68</v>
      </c>
      <c r="BG223" s="174"/>
      <c r="BH223" s="174"/>
      <c r="BI223" s="174"/>
      <c r="BJ223" s="174"/>
      <c r="BK223" s="174"/>
      <c r="BL223" s="174"/>
      <c r="BM223" s="174"/>
      <c r="BN223" s="198" t="s">
        <v>465</v>
      </c>
      <c r="BO223" s="205"/>
      <c r="BP223" s="199"/>
      <c r="BQ223" s="205"/>
      <c r="BR223" s="215">
        <v>2021</v>
      </c>
      <c r="BS223" s="199"/>
      <c r="BT223" s="264"/>
      <c r="BU223" s="264"/>
      <c r="CJ223" s="56">
        <f t="shared" si="99"/>
        <v>0.68</v>
      </c>
      <c r="CK223" s="56">
        <f t="shared" si="100"/>
        <v>0</v>
      </c>
    </row>
    <row r="224" spans="1:89" s="48" customFormat="1" ht="45.75" customHeight="1" x14ac:dyDescent="0.3">
      <c r="A224" s="246">
        <v>4</v>
      </c>
      <c r="B224" s="202" t="s">
        <v>467</v>
      </c>
      <c r="C224" s="265" t="s">
        <v>135</v>
      </c>
      <c r="D224" s="265"/>
      <c r="E224" s="172">
        <v>0.51</v>
      </c>
      <c r="F224" s="174">
        <f t="shared" si="104"/>
        <v>0</v>
      </c>
      <c r="G224" s="205"/>
      <c r="H224" s="174"/>
      <c r="I224" s="205"/>
      <c r="J224" s="205"/>
      <c r="K224" s="205"/>
      <c r="L224" s="205"/>
      <c r="M224" s="203"/>
      <c r="N224" s="205"/>
      <c r="O224" s="205"/>
      <c r="P224" s="205"/>
      <c r="Q224" s="205"/>
      <c r="R224" s="205"/>
      <c r="S224" s="205"/>
      <c r="T224" s="205"/>
      <c r="U224" s="205"/>
      <c r="V224" s="205"/>
      <c r="W224" s="205"/>
      <c r="X224" s="205"/>
      <c r="Y224" s="203"/>
      <c r="Z224" s="205"/>
      <c r="AA224" s="205"/>
      <c r="AB224" s="205"/>
      <c r="AC224" s="205"/>
      <c r="AD224" s="205"/>
      <c r="AE224" s="205"/>
      <c r="AF224" s="205"/>
      <c r="AG224" s="205"/>
      <c r="AH224" s="205"/>
      <c r="AI224" s="205"/>
      <c r="AJ224" s="205"/>
      <c r="AK224" s="205"/>
      <c r="AL224" s="171">
        <f t="shared" si="102"/>
        <v>0.51</v>
      </c>
      <c r="AM224" s="205"/>
      <c r="AN224" s="205"/>
      <c r="AO224" s="205"/>
      <c r="AP224" s="205"/>
      <c r="AQ224" s="171">
        <v>0.51</v>
      </c>
      <c r="AR224" s="205"/>
      <c r="AS224" s="205"/>
      <c r="AT224" s="205"/>
      <c r="AU224" s="205"/>
      <c r="AV224" s="205"/>
      <c r="AW224" s="205"/>
      <c r="AX224" s="205"/>
      <c r="AY224" s="205"/>
      <c r="AZ224" s="205"/>
      <c r="BA224" s="205"/>
      <c r="BB224" s="205"/>
      <c r="BC224" s="205"/>
      <c r="BD224" s="205"/>
      <c r="BE224" s="205"/>
      <c r="BF224" s="174">
        <f t="shared" si="107"/>
        <v>0.51</v>
      </c>
      <c r="BG224" s="172"/>
      <c r="BH224" s="186">
        <f>BG224/E224</f>
        <v>0</v>
      </c>
      <c r="BI224" s="226"/>
      <c r="BJ224" s="172"/>
      <c r="BK224" s="226"/>
      <c r="BL224" s="203">
        <v>0.51</v>
      </c>
      <c r="BM224" s="172"/>
      <c r="BN224" s="198" t="s">
        <v>468</v>
      </c>
      <c r="BO224" s="297"/>
      <c r="BP224" s="378"/>
      <c r="BQ224" s="378"/>
      <c r="BR224" s="189">
        <v>2020</v>
      </c>
      <c r="BS224" s="180"/>
      <c r="BT224" s="170"/>
      <c r="BU224" s="192">
        <f>SUM(G225:X225,Z225:AK225,AM225:BE225)</f>
        <v>0.06</v>
      </c>
      <c r="CJ224" s="56">
        <f t="shared" si="99"/>
        <v>0.51</v>
      </c>
      <c r="CK224" s="56">
        <f t="shared" si="100"/>
        <v>0</v>
      </c>
    </row>
    <row r="225" spans="1:89" s="48" customFormat="1" ht="60.75" x14ac:dyDescent="0.3">
      <c r="A225" s="246">
        <v>5</v>
      </c>
      <c r="B225" s="202" t="s">
        <v>469</v>
      </c>
      <c r="C225" s="265" t="s">
        <v>135</v>
      </c>
      <c r="D225" s="265"/>
      <c r="E225" s="185">
        <v>0.06</v>
      </c>
      <c r="F225" s="174">
        <f t="shared" si="104"/>
        <v>0</v>
      </c>
      <c r="G225" s="205"/>
      <c r="H225" s="174"/>
      <c r="I225" s="205"/>
      <c r="J225" s="205"/>
      <c r="K225" s="205"/>
      <c r="L225" s="205"/>
      <c r="M225" s="203"/>
      <c r="N225" s="205"/>
      <c r="O225" s="205"/>
      <c r="P225" s="205"/>
      <c r="Q225" s="205"/>
      <c r="R225" s="205"/>
      <c r="S225" s="205"/>
      <c r="T225" s="205"/>
      <c r="U225" s="205"/>
      <c r="V225" s="205"/>
      <c r="W225" s="205"/>
      <c r="X225" s="205"/>
      <c r="Y225" s="203">
        <f t="shared" ref="Y225:Y243" si="108">SUM(Z225:AE225)</f>
        <v>0</v>
      </c>
      <c r="Z225" s="205"/>
      <c r="AA225" s="205"/>
      <c r="AB225" s="205"/>
      <c r="AC225" s="205"/>
      <c r="AD225" s="205"/>
      <c r="AE225" s="205"/>
      <c r="AF225" s="205"/>
      <c r="AG225" s="205"/>
      <c r="AH225" s="205"/>
      <c r="AI225" s="205"/>
      <c r="AJ225" s="205"/>
      <c r="AK225" s="205"/>
      <c r="AL225" s="171">
        <f t="shared" si="102"/>
        <v>0.06</v>
      </c>
      <c r="AM225" s="205"/>
      <c r="AN225" s="205"/>
      <c r="AO225" s="205"/>
      <c r="AP225" s="205"/>
      <c r="AQ225" s="205">
        <v>0.06</v>
      </c>
      <c r="AR225" s="205"/>
      <c r="AS225" s="205"/>
      <c r="AT225" s="205"/>
      <c r="AU225" s="205"/>
      <c r="AV225" s="205"/>
      <c r="AW225" s="205"/>
      <c r="AX225" s="205"/>
      <c r="AY225" s="205"/>
      <c r="AZ225" s="205"/>
      <c r="BA225" s="205"/>
      <c r="BB225" s="205"/>
      <c r="BC225" s="205"/>
      <c r="BD225" s="205"/>
      <c r="BE225" s="205"/>
      <c r="BF225" s="174">
        <f t="shared" si="107"/>
        <v>0.06</v>
      </c>
      <c r="BG225" s="172"/>
      <c r="BH225" s="186">
        <f>BG225/E225</f>
        <v>0</v>
      </c>
      <c r="BI225" s="226"/>
      <c r="BJ225" s="172"/>
      <c r="BK225" s="226"/>
      <c r="BL225" s="203">
        <v>0.06</v>
      </c>
      <c r="BM225" s="172"/>
      <c r="BN225" s="198" t="s">
        <v>468</v>
      </c>
      <c r="BO225" s="297"/>
      <c r="BP225" s="378"/>
      <c r="BQ225" s="378"/>
      <c r="BR225" s="189" t="s">
        <v>470</v>
      </c>
      <c r="BS225" s="180"/>
      <c r="BT225" s="170"/>
      <c r="BU225" s="192" t="e">
        <f>SUM(#REF!,#REF!,#REF!)</f>
        <v>#REF!</v>
      </c>
      <c r="CJ225" s="56">
        <f t="shared" si="99"/>
        <v>0.06</v>
      </c>
      <c r="CK225" s="56">
        <f t="shared" si="100"/>
        <v>0</v>
      </c>
    </row>
    <row r="226" spans="1:89" s="48" customFormat="1" ht="60.75" x14ac:dyDescent="0.3">
      <c r="A226" s="246">
        <v>6</v>
      </c>
      <c r="B226" s="202" t="s">
        <v>471</v>
      </c>
      <c r="C226" s="265" t="s">
        <v>217</v>
      </c>
      <c r="D226" s="265"/>
      <c r="E226" s="185">
        <v>0.2</v>
      </c>
      <c r="F226" s="174">
        <f t="shared" si="104"/>
        <v>0</v>
      </c>
      <c r="G226" s="205"/>
      <c r="H226" s="174"/>
      <c r="I226" s="205"/>
      <c r="J226" s="205"/>
      <c r="K226" s="205"/>
      <c r="L226" s="205"/>
      <c r="M226" s="203"/>
      <c r="N226" s="205"/>
      <c r="O226" s="205"/>
      <c r="P226" s="205"/>
      <c r="Q226" s="205"/>
      <c r="R226" s="205"/>
      <c r="S226" s="205"/>
      <c r="T226" s="205"/>
      <c r="U226" s="205"/>
      <c r="V226" s="205"/>
      <c r="W226" s="205"/>
      <c r="X226" s="205"/>
      <c r="Y226" s="203">
        <f t="shared" si="108"/>
        <v>0</v>
      </c>
      <c r="Z226" s="205"/>
      <c r="AA226" s="205"/>
      <c r="AB226" s="205"/>
      <c r="AC226" s="205"/>
      <c r="AD226" s="205"/>
      <c r="AE226" s="205"/>
      <c r="AF226" s="205"/>
      <c r="AG226" s="205"/>
      <c r="AH226" s="205"/>
      <c r="AI226" s="205"/>
      <c r="AJ226" s="205"/>
      <c r="AK226" s="205"/>
      <c r="AL226" s="171">
        <f t="shared" si="102"/>
        <v>0.2</v>
      </c>
      <c r="AM226" s="205"/>
      <c r="AN226" s="205"/>
      <c r="AO226" s="205"/>
      <c r="AP226" s="205"/>
      <c r="AQ226" s="174">
        <v>0.2</v>
      </c>
      <c r="AR226" s="205"/>
      <c r="AS226" s="205"/>
      <c r="AT226" s="205"/>
      <c r="AU226" s="205"/>
      <c r="AV226" s="205"/>
      <c r="AW226" s="205"/>
      <c r="AX226" s="205"/>
      <c r="AY226" s="205"/>
      <c r="AZ226" s="205"/>
      <c r="BA226" s="205"/>
      <c r="BB226" s="205"/>
      <c r="BC226" s="205"/>
      <c r="BD226" s="205"/>
      <c r="BE226" s="205"/>
      <c r="BF226" s="174">
        <f t="shared" si="107"/>
        <v>0.2</v>
      </c>
      <c r="BG226" s="172"/>
      <c r="BH226" s="186"/>
      <c r="BI226" s="226"/>
      <c r="BJ226" s="172"/>
      <c r="BK226" s="226"/>
      <c r="BL226" s="203"/>
      <c r="BM226" s="172"/>
      <c r="BN226" s="198" t="s">
        <v>465</v>
      </c>
      <c r="BO226" s="297"/>
      <c r="BP226" s="378"/>
      <c r="BQ226" s="378"/>
      <c r="BR226" s="189">
        <v>2021</v>
      </c>
      <c r="BS226" s="180"/>
      <c r="BT226" s="170"/>
      <c r="BU226" s="192"/>
      <c r="CJ226" s="56">
        <f t="shared" si="99"/>
        <v>0.2</v>
      </c>
      <c r="CK226" s="56">
        <f t="shared" si="100"/>
        <v>0</v>
      </c>
    </row>
    <row r="227" spans="1:89" s="48" customFormat="1" ht="60.75" x14ac:dyDescent="0.3">
      <c r="A227" s="246">
        <v>7</v>
      </c>
      <c r="B227" s="202" t="s">
        <v>472</v>
      </c>
      <c r="C227" s="265" t="s">
        <v>217</v>
      </c>
      <c r="D227" s="265"/>
      <c r="E227" s="185">
        <v>0.2</v>
      </c>
      <c r="F227" s="174">
        <f t="shared" si="104"/>
        <v>0</v>
      </c>
      <c r="G227" s="205"/>
      <c r="H227" s="174"/>
      <c r="I227" s="205"/>
      <c r="J227" s="205"/>
      <c r="K227" s="205"/>
      <c r="L227" s="205"/>
      <c r="M227" s="203"/>
      <c r="N227" s="205"/>
      <c r="O227" s="205"/>
      <c r="P227" s="205"/>
      <c r="Q227" s="205"/>
      <c r="R227" s="205"/>
      <c r="S227" s="205"/>
      <c r="T227" s="205"/>
      <c r="U227" s="205"/>
      <c r="V227" s="205"/>
      <c r="W227" s="205"/>
      <c r="X227" s="205"/>
      <c r="Y227" s="203">
        <f t="shared" si="108"/>
        <v>0</v>
      </c>
      <c r="Z227" s="205"/>
      <c r="AA227" s="205"/>
      <c r="AB227" s="205"/>
      <c r="AC227" s="205"/>
      <c r="AD227" s="205"/>
      <c r="AE227" s="205"/>
      <c r="AF227" s="205"/>
      <c r="AG227" s="205"/>
      <c r="AH227" s="205"/>
      <c r="AI227" s="205"/>
      <c r="AJ227" s="205"/>
      <c r="AK227" s="205"/>
      <c r="AL227" s="171">
        <f t="shared" si="102"/>
        <v>0.2</v>
      </c>
      <c r="AM227" s="205"/>
      <c r="AN227" s="205"/>
      <c r="AO227" s="205"/>
      <c r="AP227" s="205"/>
      <c r="AQ227" s="174">
        <v>0.2</v>
      </c>
      <c r="AR227" s="205"/>
      <c r="AS227" s="205"/>
      <c r="AT227" s="205"/>
      <c r="AU227" s="205"/>
      <c r="AV227" s="205"/>
      <c r="AW227" s="205"/>
      <c r="AX227" s="205"/>
      <c r="AY227" s="205"/>
      <c r="AZ227" s="205"/>
      <c r="BA227" s="205"/>
      <c r="BB227" s="205"/>
      <c r="BC227" s="205"/>
      <c r="BD227" s="205"/>
      <c r="BE227" s="205"/>
      <c r="BF227" s="174">
        <f t="shared" si="107"/>
        <v>0.2</v>
      </c>
      <c r="BG227" s="172"/>
      <c r="BH227" s="186"/>
      <c r="BI227" s="226"/>
      <c r="BJ227" s="172"/>
      <c r="BK227" s="226"/>
      <c r="BL227" s="203"/>
      <c r="BM227" s="172"/>
      <c r="BN227" s="198" t="s">
        <v>465</v>
      </c>
      <c r="BO227" s="297"/>
      <c r="BP227" s="378"/>
      <c r="BQ227" s="378"/>
      <c r="BR227" s="189">
        <v>2021</v>
      </c>
      <c r="BS227" s="180"/>
      <c r="BT227" s="170"/>
      <c r="BU227" s="192"/>
      <c r="CJ227" s="56">
        <f t="shared" si="99"/>
        <v>0.2</v>
      </c>
      <c r="CK227" s="56">
        <f t="shared" si="100"/>
        <v>0</v>
      </c>
    </row>
    <row r="228" spans="1:89" s="114" customFormat="1" ht="81" x14ac:dyDescent="0.25">
      <c r="A228" s="246">
        <v>8</v>
      </c>
      <c r="B228" s="202" t="s">
        <v>473</v>
      </c>
      <c r="C228" s="199" t="s">
        <v>581</v>
      </c>
      <c r="D228" s="215"/>
      <c r="E228" s="257">
        <v>0.34</v>
      </c>
      <c r="F228" s="174">
        <f t="shared" si="104"/>
        <v>0</v>
      </c>
      <c r="G228" s="218"/>
      <c r="H228" s="218"/>
      <c r="I228" s="218"/>
      <c r="J228" s="218"/>
      <c r="K228" s="218"/>
      <c r="L228" s="218"/>
      <c r="M228" s="218"/>
      <c r="N228" s="218"/>
      <c r="O228" s="218"/>
      <c r="P228" s="218"/>
      <c r="Q228" s="218"/>
      <c r="R228" s="218"/>
      <c r="S228" s="218"/>
      <c r="T228" s="218"/>
      <c r="U228" s="218"/>
      <c r="V228" s="218"/>
      <c r="W228" s="218"/>
      <c r="X228" s="218"/>
      <c r="Y228" s="203">
        <f t="shared" si="108"/>
        <v>0</v>
      </c>
      <c r="Z228" s="218"/>
      <c r="AA228" s="218"/>
      <c r="AB228" s="218"/>
      <c r="AC228" s="218"/>
      <c r="AD228" s="218"/>
      <c r="AE228" s="218"/>
      <c r="AF228" s="218"/>
      <c r="AG228" s="218"/>
      <c r="AH228" s="218"/>
      <c r="AI228" s="218"/>
      <c r="AJ228" s="218"/>
      <c r="AK228" s="218"/>
      <c r="AL228" s="171">
        <f t="shared" si="102"/>
        <v>0.34</v>
      </c>
      <c r="AM228" s="218"/>
      <c r="AN228" s="218"/>
      <c r="AO228" s="218"/>
      <c r="AP228" s="218"/>
      <c r="AQ228" s="218">
        <v>0.34</v>
      </c>
      <c r="AR228" s="218"/>
      <c r="AS228" s="218"/>
      <c r="AT228" s="218"/>
      <c r="AU228" s="218"/>
      <c r="AV228" s="218"/>
      <c r="AW228" s="218"/>
      <c r="AX228" s="218"/>
      <c r="AY228" s="218"/>
      <c r="AZ228" s="218"/>
      <c r="BA228" s="218"/>
      <c r="BB228" s="218"/>
      <c r="BC228" s="218"/>
      <c r="BD228" s="218"/>
      <c r="BE228" s="218"/>
      <c r="BF228" s="174">
        <f t="shared" si="107"/>
        <v>0.34</v>
      </c>
      <c r="BG228" s="218"/>
      <c r="BH228" s="205"/>
      <c r="BI228" s="260"/>
      <c r="BJ228" s="218"/>
      <c r="BK228" s="260"/>
      <c r="BL228" s="218"/>
      <c r="BM228" s="218"/>
      <c r="BN228" s="198" t="s">
        <v>465</v>
      </c>
      <c r="BO228" s="262"/>
      <c r="BP228" s="199"/>
      <c r="BQ228" s="262"/>
      <c r="BR228" s="215">
        <v>2021</v>
      </c>
      <c r="BS228" s="199"/>
      <c r="BT228" s="375"/>
      <c r="BU228" s="375"/>
      <c r="CJ228" s="56">
        <f t="shared" si="99"/>
        <v>0.34</v>
      </c>
      <c r="CK228" s="56">
        <f t="shared" si="100"/>
        <v>0</v>
      </c>
    </row>
    <row r="229" spans="1:89" s="46" customFormat="1" ht="21" customHeight="1" x14ac:dyDescent="0.3">
      <c r="A229" s="255"/>
      <c r="B229" s="245" t="s">
        <v>268</v>
      </c>
      <c r="C229" s="291"/>
      <c r="D229" s="291"/>
      <c r="E229" s="185">
        <f>SUM(E230:E232)</f>
        <v>1.03</v>
      </c>
      <c r="F229" s="185">
        <f t="shared" ref="F229:BE229" si="109">SUM(F230:F232)</f>
        <v>0</v>
      </c>
      <c r="G229" s="185">
        <f t="shared" si="109"/>
        <v>0</v>
      </c>
      <c r="H229" s="185">
        <f t="shared" si="109"/>
        <v>0</v>
      </c>
      <c r="I229" s="185">
        <f t="shared" si="109"/>
        <v>0</v>
      </c>
      <c r="J229" s="185">
        <f t="shared" si="109"/>
        <v>0</v>
      </c>
      <c r="K229" s="185">
        <f t="shared" si="109"/>
        <v>0</v>
      </c>
      <c r="L229" s="185">
        <f t="shared" si="109"/>
        <v>0</v>
      </c>
      <c r="M229" s="185">
        <f t="shared" si="109"/>
        <v>0</v>
      </c>
      <c r="N229" s="185">
        <f t="shared" si="109"/>
        <v>0</v>
      </c>
      <c r="O229" s="185">
        <f t="shared" si="109"/>
        <v>0</v>
      </c>
      <c r="P229" s="185">
        <f t="shared" si="109"/>
        <v>0</v>
      </c>
      <c r="Q229" s="185">
        <f t="shared" si="109"/>
        <v>0</v>
      </c>
      <c r="R229" s="185">
        <f t="shared" si="109"/>
        <v>0</v>
      </c>
      <c r="S229" s="185">
        <f t="shared" si="109"/>
        <v>0</v>
      </c>
      <c r="T229" s="185">
        <f t="shared" si="109"/>
        <v>0</v>
      </c>
      <c r="U229" s="185">
        <f t="shared" si="109"/>
        <v>0</v>
      </c>
      <c r="V229" s="185">
        <f t="shared" si="109"/>
        <v>0</v>
      </c>
      <c r="W229" s="185">
        <f t="shared" si="109"/>
        <v>0</v>
      </c>
      <c r="X229" s="185">
        <f t="shared" si="109"/>
        <v>0</v>
      </c>
      <c r="Y229" s="185">
        <f t="shared" si="109"/>
        <v>0</v>
      </c>
      <c r="Z229" s="185">
        <f t="shared" si="109"/>
        <v>0</v>
      </c>
      <c r="AA229" s="185">
        <f t="shared" si="109"/>
        <v>0</v>
      </c>
      <c r="AB229" s="185">
        <f t="shared" si="109"/>
        <v>0</v>
      </c>
      <c r="AC229" s="185">
        <f t="shared" si="109"/>
        <v>0</v>
      </c>
      <c r="AD229" s="185">
        <f t="shared" si="109"/>
        <v>0</v>
      </c>
      <c r="AE229" s="185">
        <f t="shared" si="109"/>
        <v>0</v>
      </c>
      <c r="AF229" s="185">
        <f t="shared" si="109"/>
        <v>1.03</v>
      </c>
      <c r="AG229" s="185">
        <f t="shared" si="109"/>
        <v>0</v>
      </c>
      <c r="AH229" s="185">
        <f t="shared" si="109"/>
        <v>0</v>
      </c>
      <c r="AI229" s="185">
        <f t="shared" si="109"/>
        <v>0</v>
      </c>
      <c r="AJ229" s="185">
        <f t="shared" si="109"/>
        <v>0</v>
      </c>
      <c r="AK229" s="185">
        <f t="shared" si="109"/>
        <v>0</v>
      </c>
      <c r="AL229" s="185">
        <f t="shared" si="109"/>
        <v>0</v>
      </c>
      <c r="AM229" s="185">
        <f t="shared" si="109"/>
        <v>0</v>
      </c>
      <c r="AN229" s="185">
        <f t="shared" si="109"/>
        <v>0</v>
      </c>
      <c r="AO229" s="185">
        <f t="shared" si="109"/>
        <v>0</v>
      </c>
      <c r="AP229" s="185">
        <f t="shared" si="109"/>
        <v>0</v>
      </c>
      <c r="AQ229" s="185">
        <f t="shared" si="109"/>
        <v>0</v>
      </c>
      <c r="AR229" s="185">
        <f t="shared" si="109"/>
        <v>0</v>
      </c>
      <c r="AS229" s="185">
        <f t="shared" si="109"/>
        <v>0</v>
      </c>
      <c r="AT229" s="185">
        <f t="shared" si="109"/>
        <v>0</v>
      </c>
      <c r="AU229" s="185">
        <f t="shared" si="109"/>
        <v>0</v>
      </c>
      <c r="AV229" s="185">
        <f t="shared" si="109"/>
        <v>0</v>
      </c>
      <c r="AW229" s="185">
        <f t="shared" si="109"/>
        <v>0</v>
      </c>
      <c r="AX229" s="185">
        <f t="shared" si="109"/>
        <v>0</v>
      </c>
      <c r="AY229" s="185">
        <f t="shared" si="109"/>
        <v>0</v>
      </c>
      <c r="AZ229" s="185">
        <f t="shared" si="109"/>
        <v>0</v>
      </c>
      <c r="BA229" s="185">
        <f t="shared" si="109"/>
        <v>0</v>
      </c>
      <c r="BB229" s="185">
        <f t="shared" si="109"/>
        <v>0</v>
      </c>
      <c r="BC229" s="185">
        <f t="shared" si="109"/>
        <v>0</v>
      </c>
      <c r="BD229" s="185">
        <f t="shared" si="109"/>
        <v>0</v>
      </c>
      <c r="BE229" s="185">
        <f t="shared" si="109"/>
        <v>0</v>
      </c>
      <c r="BF229" s="185">
        <f>SUM(BF230:BF232)</f>
        <v>1.03</v>
      </c>
      <c r="BG229" s="172"/>
      <c r="BH229" s="186"/>
      <c r="BI229" s="226"/>
      <c r="BJ229" s="172"/>
      <c r="BK229" s="226"/>
      <c r="BL229" s="203"/>
      <c r="BM229" s="172"/>
      <c r="BN229" s="188"/>
      <c r="BO229" s="343"/>
      <c r="BP229" s="380"/>
      <c r="BQ229" s="380"/>
      <c r="BR229" s="189"/>
      <c r="BS229" s="190"/>
      <c r="BT229" s="229"/>
      <c r="BU229" s="192"/>
      <c r="CJ229" s="56">
        <f t="shared" si="99"/>
        <v>1.03</v>
      </c>
      <c r="CK229" s="56">
        <f t="shared" si="100"/>
        <v>0</v>
      </c>
    </row>
    <row r="230" spans="1:89" s="48" customFormat="1" ht="67.900000000000006" customHeight="1" x14ac:dyDescent="0.3">
      <c r="A230" s="246">
        <v>9</v>
      </c>
      <c r="B230" s="202" t="s">
        <v>474</v>
      </c>
      <c r="C230" s="174" t="s">
        <v>78</v>
      </c>
      <c r="D230" s="419"/>
      <c r="E230" s="172">
        <v>0.6</v>
      </c>
      <c r="F230" s="174">
        <f t="shared" si="104"/>
        <v>0</v>
      </c>
      <c r="G230" s="205"/>
      <c r="H230" s="269"/>
      <c r="I230" s="270"/>
      <c r="J230" s="271"/>
      <c r="K230" s="271"/>
      <c r="L230" s="271"/>
      <c r="M230" s="269"/>
      <c r="N230" s="269"/>
      <c r="O230" s="269"/>
      <c r="P230" s="269"/>
      <c r="Q230" s="269"/>
      <c r="R230" s="269"/>
      <c r="S230" s="269"/>
      <c r="T230" s="269"/>
      <c r="U230" s="269"/>
      <c r="V230" s="269"/>
      <c r="W230" s="269"/>
      <c r="X230" s="269"/>
      <c r="Y230" s="203">
        <f t="shared" si="108"/>
        <v>0</v>
      </c>
      <c r="Z230" s="269"/>
      <c r="AA230" s="269"/>
      <c r="AB230" s="269"/>
      <c r="AC230" s="269"/>
      <c r="AD230" s="269"/>
      <c r="AE230" s="269"/>
      <c r="AF230" s="269">
        <v>0.6</v>
      </c>
      <c r="AG230" s="269"/>
      <c r="AH230" s="269"/>
      <c r="AI230" s="269"/>
      <c r="AJ230" s="269"/>
      <c r="AK230" s="269"/>
      <c r="AL230" s="171">
        <f t="shared" si="102"/>
        <v>0</v>
      </c>
      <c r="AM230" s="269"/>
      <c r="AN230" s="269"/>
      <c r="AO230" s="269"/>
      <c r="AP230" s="269"/>
      <c r="AQ230" s="269"/>
      <c r="AR230" s="269"/>
      <c r="AS230" s="269"/>
      <c r="AT230" s="269"/>
      <c r="AU230" s="269"/>
      <c r="AV230" s="269"/>
      <c r="AW230" s="269"/>
      <c r="AX230" s="269"/>
      <c r="AY230" s="269"/>
      <c r="AZ230" s="269"/>
      <c r="BA230" s="269"/>
      <c r="BB230" s="269"/>
      <c r="BC230" s="269"/>
      <c r="BD230" s="269"/>
      <c r="BE230" s="269"/>
      <c r="BF230" s="174">
        <f t="shared" si="93"/>
        <v>0.6</v>
      </c>
      <c r="BG230" s="172"/>
      <c r="BH230" s="186"/>
      <c r="BI230" s="226"/>
      <c r="BJ230" s="172"/>
      <c r="BK230" s="226"/>
      <c r="BL230" s="203"/>
      <c r="BM230" s="172"/>
      <c r="BN230" s="198" t="s">
        <v>475</v>
      </c>
      <c r="BO230" s="297"/>
      <c r="BP230" s="378"/>
      <c r="BQ230" s="378"/>
      <c r="BR230" s="189">
        <v>2021</v>
      </c>
      <c r="BS230" s="180"/>
      <c r="BT230" s="170"/>
      <c r="BU230" s="192"/>
      <c r="CJ230" s="56">
        <f t="shared" si="99"/>
        <v>0.6</v>
      </c>
      <c r="CK230" s="56">
        <f t="shared" si="100"/>
        <v>0</v>
      </c>
    </row>
    <row r="231" spans="1:89" s="48" customFormat="1" ht="65.45" customHeight="1" x14ac:dyDescent="0.3">
      <c r="A231" s="246">
        <v>10</v>
      </c>
      <c r="B231" s="202" t="s">
        <v>476</v>
      </c>
      <c r="C231" s="174" t="s">
        <v>78</v>
      </c>
      <c r="D231" s="419"/>
      <c r="E231" s="172">
        <v>0.4</v>
      </c>
      <c r="F231" s="174">
        <f t="shared" si="104"/>
        <v>0</v>
      </c>
      <c r="G231" s="205"/>
      <c r="H231" s="269"/>
      <c r="I231" s="270"/>
      <c r="J231" s="271"/>
      <c r="K231" s="271"/>
      <c r="L231" s="271"/>
      <c r="M231" s="269"/>
      <c r="N231" s="269"/>
      <c r="O231" s="269"/>
      <c r="P231" s="269"/>
      <c r="Q231" s="269"/>
      <c r="R231" s="269"/>
      <c r="S231" s="269"/>
      <c r="T231" s="269"/>
      <c r="U231" s="269"/>
      <c r="V231" s="269"/>
      <c r="W231" s="269"/>
      <c r="X231" s="269"/>
      <c r="Y231" s="203">
        <f t="shared" si="108"/>
        <v>0</v>
      </c>
      <c r="Z231" s="269"/>
      <c r="AA231" s="269"/>
      <c r="AB231" s="269"/>
      <c r="AC231" s="269"/>
      <c r="AD231" s="269"/>
      <c r="AE231" s="269"/>
      <c r="AF231" s="269">
        <v>0.4</v>
      </c>
      <c r="AG231" s="269"/>
      <c r="AH231" s="269"/>
      <c r="AI231" s="269"/>
      <c r="AJ231" s="269"/>
      <c r="AK231" s="269"/>
      <c r="AL231" s="171">
        <f t="shared" si="102"/>
        <v>0</v>
      </c>
      <c r="AM231" s="269"/>
      <c r="AN231" s="269"/>
      <c r="AO231" s="269"/>
      <c r="AP231" s="269"/>
      <c r="AQ231" s="269"/>
      <c r="AR231" s="269"/>
      <c r="AS231" s="269"/>
      <c r="AT231" s="269"/>
      <c r="AU231" s="269"/>
      <c r="AV231" s="269"/>
      <c r="AW231" s="269"/>
      <c r="AX231" s="269"/>
      <c r="AY231" s="269"/>
      <c r="AZ231" s="269"/>
      <c r="BA231" s="269"/>
      <c r="BB231" s="269"/>
      <c r="BC231" s="269"/>
      <c r="BD231" s="269"/>
      <c r="BE231" s="269"/>
      <c r="BF231" s="174">
        <f t="shared" si="93"/>
        <v>0.4</v>
      </c>
      <c r="BG231" s="172"/>
      <c r="BH231" s="186"/>
      <c r="BI231" s="226"/>
      <c r="BJ231" s="172"/>
      <c r="BK231" s="226"/>
      <c r="BL231" s="203"/>
      <c r="BM231" s="172"/>
      <c r="BN231" s="198" t="s">
        <v>477</v>
      </c>
      <c r="BO231" s="297"/>
      <c r="BP231" s="378"/>
      <c r="BQ231" s="378"/>
      <c r="BR231" s="189">
        <v>2021</v>
      </c>
      <c r="BS231" s="180"/>
      <c r="BT231" s="170"/>
      <c r="BU231" s="192"/>
      <c r="CJ231" s="56">
        <f t="shared" si="99"/>
        <v>0.4</v>
      </c>
      <c r="CK231" s="56">
        <f t="shared" si="100"/>
        <v>0</v>
      </c>
    </row>
    <row r="232" spans="1:89" s="115" customFormat="1" ht="60.75" x14ac:dyDescent="0.3">
      <c r="A232" s="246">
        <v>11</v>
      </c>
      <c r="B232" s="289" t="s">
        <v>478</v>
      </c>
      <c r="C232" s="180" t="s">
        <v>232</v>
      </c>
      <c r="D232" s="213"/>
      <c r="E232" s="172">
        <v>0.03</v>
      </c>
      <c r="F232" s="174">
        <f t="shared" si="104"/>
        <v>0</v>
      </c>
      <c r="G232" s="205"/>
      <c r="H232" s="205"/>
      <c r="I232" s="171"/>
      <c r="J232" s="171"/>
      <c r="K232" s="171"/>
      <c r="L232" s="171"/>
      <c r="M232" s="171"/>
      <c r="N232" s="171"/>
      <c r="O232" s="171"/>
      <c r="P232" s="171"/>
      <c r="Q232" s="171"/>
      <c r="R232" s="171"/>
      <c r="S232" s="171"/>
      <c r="T232" s="171"/>
      <c r="U232" s="171"/>
      <c r="V232" s="171"/>
      <c r="W232" s="171"/>
      <c r="X232" s="171"/>
      <c r="Y232" s="203">
        <f t="shared" si="108"/>
        <v>0</v>
      </c>
      <c r="Z232" s="171"/>
      <c r="AA232" s="171"/>
      <c r="AB232" s="171"/>
      <c r="AC232" s="171"/>
      <c r="AD232" s="171"/>
      <c r="AE232" s="171"/>
      <c r="AF232" s="171">
        <v>0.03</v>
      </c>
      <c r="AG232" s="171"/>
      <c r="AH232" s="171"/>
      <c r="AI232" s="171"/>
      <c r="AJ232" s="171"/>
      <c r="AK232" s="171"/>
      <c r="AL232" s="171">
        <f t="shared" si="102"/>
        <v>0</v>
      </c>
      <c r="AM232" s="171"/>
      <c r="AN232" s="171"/>
      <c r="AO232" s="171"/>
      <c r="AP232" s="171"/>
      <c r="AQ232" s="171"/>
      <c r="AR232" s="171"/>
      <c r="AS232" s="171"/>
      <c r="AT232" s="171"/>
      <c r="AU232" s="171"/>
      <c r="AV232" s="171"/>
      <c r="AW232" s="171"/>
      <c r="AX232" s="171"/>
      <c r="AY232" s="171"/>
      <c r="AZ232" s="171"/>
      <c r="BA232" s="171"/>
      <c r="BB232" s="171"/>
      <c r="BC232" s="171"/>
      <c r="BD232" s="171"/>
      <c r="BE232" s="171"/>
      <c r="BF232" s="174">
        <f t="shared" si="93"/>
        <v>0.03</v>
      </c>
      <c r="BG232" s="185"/>
      <c r="BH232" s="185"/>
      <c r="BI232" s="185"/>
      <c r="BJ232" s="185"/>
      <c r="BK232" s="185"/>
      <c r="BL232" s="185"/>
      <c r="BM232" s="185"/>
      <c r="BN232" s="198" t="s">
        <v>465</v>
      </c>
      <c r="BO232" s="205"/>
      <c r="BP232" s="180"/>
      <c r="BQ232" s="205"/>
      <c r="BR232" s="213">
        <v>2021</v>
      </c>
      <c r="BS232" s="180"/>
      <c r="BT232" s="170"/>
      <c r="BU232" s="170"/>
      <c r="CJ232" s="56">
        <f t="shared" si="99"/>
        <v>0.03</v>
      </c>
      <c r="CK232" s="56">
        <f t="shared" si="100"/>
        <v>0</v>
      </c>
    </row>
    <row r="233" spans="1:89" s="46" customFormat="1" ht="37.5" customHeight="1" x14ac:dyDescent="0.3">
      <c r="A233" s="255"/>
      <c r="B233" s="245" t="s">
        <v>479</v>
      </c>
      <c r="C233" s="185"/>
      <c r="D233" s="420"/>
      <c r="E233" s="172">
        <f>E234</f>
        <v>0.49</v>
      </c>
      <c r="F233" s="174">
        <f t="shared" si="104"/>
        <v>0</v>
      </c>
      <c r="G233" s="172">
        <f t="shared" ref="G233:BF233" si="110">G234</f>
        <v>0</v>
      </c>
      <c r="H233" s="172">
        <f t="shared" si="110"/>
        <v>0</v>
      </c>
      <c r="I233" s="172">
        <f t="shared" si="110"/>
        <v>0</v>
      </c>
      <c r="J233" s="172">
        <f t="shared" si="110"/>
        <v>0</v>
      </c>
      <c r="K233" s="172">
        <f t="shared" si="110"/>
        <v>0</v>
      </c>
      <c r="L233" s="172">
        <f t="shared" si="110"/>
        <v>0</v>
      </c>
      <c r="M233" s="172">
        <f t="shared" si="110"/>
        <v>0</v>
      </c>
      <c r="N233" s="172">
        <f t="shared" si="110"/>
        <v>0</v>
      </c>
      <c r="O233" s="172">
        <f t="shared" si="110"/>
        <v>0</v>
      </c>
      <c r="P233" s="172">
        <f t="shared" si="110"/>
        <v>0</v>
      </c>
      <c r="Q233" s="172">
        <f t="shared" si="110"/>
        <v>0</v>
      </c>
      <c r="R233" s="172">
        <f t="shared" si="110"/>
        <v>0</v>
      </c>
      <c r="S233" s="172">
        <f t="shared" si="110"/>
        <v>0</v>
      </c>
      <c r="T233" s="172">
        <f t="shared" si="110"/>
        <v>0</v>
      </c>
      <c r="U233" s="172">
        <f t="shared" si="110"/>
        <v>0</v>
      </c>
      <c r="V233" s="172">
        <f t="shared" si="110"/>
        <v>0</v>
      </c>
      <c r="W233" s="172">
        <f t="shared" si="110"/>
        <v>0</v>
      </c>
      <c r="X233" s="172">
        <f t="shared" si="110"/>
        <v>0</v>
      </c>
      <c r="Y233" s="203">
        <f t="shared" si="108"/>
        <v>0</v>
      </c>
      <c r="Z233" s="172">
        <f t="shared" si="110"/>
        <v>0</v>
      </c>
      <c r="AA233" s="172">
        <f t="shared" si="110"/>
        <v>0</v>
      </c>
      <c r="AB233" s="172">
        <f t="shared" si="110"/>
        <v>0</v>
      </c>
      <c r="AC233" s="172">
        <f t="shared" si="110"/>
        <v>0</v>
      </c>
      <c r="AD233" s="172">
        <f t="shared" si="110"/>
        <v>0</v>
      </c>
      <c r="AE233" s="172">
        <f t="shared" si="110"/>
        <v>0</v>
      </c>
      <c r="AF233" s="172">
        <f t="shared" si="110"/>
        <v>0</v>
      </c>
      <c r="AG233" s="172">
        <f t="shared" si="110"/>
        <v>0</v>
      </c>
      <c r="AH233" s="172">
        <f t="shared" si="110"/>
        <v>0</v>
      </c>
      <c r="AI233" s="172">
        <f t="shared" si="110"/>
        <v>0</v>
      </c>
      <c r="AJ233" s="172">
        <f t="shared" si="110"/>
        <v>0</v>
      </c>
      <c r="AK233" s="172">
        <f t="shared" si="110"/>
        <v>0</v>
      </c>
      <c r="AL233" s="171">
        <f t="shared" si="102"/>
        <v>0</v>
      </c>
      <c r="AM233" s="172">
        <f t="shared" si="110"/>
        <v>0</v>
      </c>
      <c r="AN233" s="172">
        <f t="shared" si="110"/>
        <v>0</v>
      </c>
      <c r="AO233" s="172">
        <f t="shared" si="110"/>
        <v>0</v>
      </c>
      <c r="AP233" s="172">
        <f t="shared" si="110"/>
        <v>0</v>
      </c>
      <c r="AQ233" s="172">
        <f t="shared" si="110"/>
        <v>0</v>
      </c>
      <c r="AR233" s="172">
        <f t="shared" si="110"/>
        <v>0</v>
      </c>
      <c r="AS233" s="172">
        <f t="shared" si="110"/>
        <v>0</v>
      </c>
      <c r="AT233" s="172">
        <f t="shared" si="110"/>
        <v>0</v>
      </c>
      <c r="AU233" s="172">
        <f t="shared" si="110"/>
        <v>0</v>
      </c>
      <c r="AV233" s="172">
        <f t="shared" si="110"/>
        <v>0.49</v>
      </c>
      <c r="AW233" s="172">
        <f t="shared" si="110"/>
        <v>0</v>
      </c>
      <c r="AX233" s="172">
        <f t="shared" si="110"/>
        <v>0</v>
      </c>
      <c r="AY233" s="172">
        <f t="shared" si="110"/>
        <v>0</v>
      </c>
      <c r="AZ233" s="172">
        <f t="shared" si="110"/>
        <v>0</v>
      </c>
      <c r="BA233" s="172">
        <f t="shared" si="110"/>
        <v>0</v>
      </c>
      <c r="BB233" s="172">
        <f t="shared" si="110"/>
        <v>0</v>
      </c>
      <c r="BC233" s="172">
        <f t="shared" si="110"/>
        <v>0</v>
      </c>
      <c r="BD233" s="172">
        <f t="shared" si="110"/>
        <v>0</v>
      </c>
      <c r="BE233" s="172">
        <f t="shared" si="110"/>
        <v>0</v>
      </c>
      <c r="BF233" s="172">
        <f t="shared" si="110"/>
        <v>0.49</v>
      </c>
      <c r="BG233" s="172"/>
      <c r="BH233" s="186"/>
      <c r="BI233" s="226"/>
      <c r="BJ233" s="172"/>
      <c r="BK233" s="226"/>
      <c r="BL233" s="203"/>
      <c r="BM233" s="172"/>
      <c r="BN233" s="188"/>
      <c r="BO233" s="343"/>
      <c r="BP233" s="380"/>
      <c r="BQ233" s="380"/>
      <c r="BR233" s="189"/>
      <c r="BS233" s="190"/>
      <c r="BT233" s="229"/>
      <c r="BU233" s="192"/>
      <c r="CJ233" s="56">
        <f t="shared" si="99"/>
        <v>0.49</v>
      </c>
      <c r="CK233" s="56">
        <f t="shared" si="100"/>
        <v>0</v>
      </c>
    </row>
    <row r="234" spans="1:89" ht="50.25" customHeight="1" x14ac:dyDescent="0.3">
      <c r="A234" s="215">
        <v>12</v>
      </c>
      <c r="B234" s="202" t="s">
        <v>480</v>
      </c>
      <c r="C234" s="174" t="s">
        <v>135</v>
      </c>
      <c r="D234" s="419"/>
      <c r="E234" s="185">
        <f>SUM(G234:X234,Z234:AK234,AM234:BE234)</f>
        <v>0.49</v>
      </c>
      <c r="F234" s="174">
        <f t="shared" si="104"/>
        <v>0</v>
      </c>
      <c r="G234" s="174"/>
      <c r="H234" s="174"/>
      <c r="I234" s="247"/>
      <c r="J234" s="247"/>
      <c r="K234" s="247"/>
      <c r="L234" s="247"/>
      <c r="M234" s="174"/>
      <c r="N234" s="174"/>
      <c r="O234" s="174"/>
      <c r="P234" s="174"/>
      <c r="Q234" s="174"/>
      <c r="R234" s="174"/>
      <c r="S234" s="174"/>
      <c r="T234" s="174"/>
      <c r="U234" s="174"/>
      <c r="V234" s="174"/>
      <c r="W234" s="174"/>
      <c r="X234" s="174"/>
      <c r="Y234" s="203">
        <f t="shared" si="108"/>
        <v>0</v>
      </c>
      <c r="Z234" s="174"/>
      <c r="AA234" s="174"/>
      <c r="AB234" s="174"/>
      <c r="AC234" s="174"/>
      <c r="AD234" s="174"/>
      <c r="AE234" s="174"/>
      <c r="AF234" s="174"/>
      <c r="AG234" s="174"/>
      <c r="AH234" s="174"/>
      <c r="AI234" s="174"/>
      <c r="AJ234" s="174"/>
      <c r="AK234" s="174"/>
      <c r="AL234" s="171">
        <f t="shared" si="102"/>
        <v>0</v>
      </c>
      <c r="AM234" s="174"/>
      <c r="AN234" s="174"/>
      <c r="AO234" s="174"/>
      <c r="AP234" s="174"/>
      <c r="AQ234" s="174"/>
      <c r="AR234" s="174"/>
      <c r="AS234" s="174"/>
      <c r="AT234" s="174"/>
      <c r="AU234" s="174"/>
      <c r="AV234" s="174">
        <v>0.49</v>
      </c>
      <c r="AW234" s="174"/>
      <c r="AX234" s="174"/>
      <c r="AY234" s="174"/>
      <c r="AZ234" s="174"/>
      <c r="BA234" s="174"/>
      <c r="BB234" s="174"/>
      <c r="BC234" s="174"/>
      <c r="BD234" s="174"/>
      <c r="BE234" s="174"/>
      <c r="BF234" s="174">
        <f>E234-F234</f>
        <v>0.49</v>
      </c>
      <c r="BG234" s="205"/>
      <c r="BH234" s="186">
        <f t="shared" ref="BH234:BH243" si="111">BG234/E234</f>
        <v>0</v>
      </c>
      <c r="BI234" s="205"/>
      <c r="BJ234" s="205"/>
      <c r="BK234" s="205"/>
      <c r="BL234" s="205"/>
      <c r="BM234" s="205">
        <v>0.49</v>
      </c>
      <c r="BN234" s="386" t="s">
        <v>465</v>
      </c>
      <c r="BO234" s="205"/>
      <c r="BP234" s="180"/>
      <c r="BQ234" s="205"/>
      <c r="BR234" s="213">
        <v>2020</v>
      </c>
      <c r="BS234" s="180"/>
      <c r="BT234" s="170"/>
      <c r="BU234" s="192">
        <f>SUM(G235:X235,Z235:AK235,AM235:BE235)</f>
        <v>3.81</v>
      </c>
      <c r="CJ234" s="56">
        <f t="shared" si="99"/>
        <v>0.49</v>
      </c>
      <c r="CK234" s="56">
        <f t="shared" si="100"/>
        <v>0</v>
      </c>
    </row>
    <row r="235" spans="1:89" s="48" customFormat="1" ht="37.5" customHeight="1" x14ac:dyDescent="0.3">
      <c r="A235" s="357"/>
      <c r="B235" s="245" t="s">
        <v>298</v>
      </c>
      <c r="C235" s="185"/>
      <c r="D235" s="420"/>
      <c r="E235" s="172">
        <f>SUM(E236:E239)</f>
        <v>3.81</v>
      </c>
      <c r="F235" s="172">
        <f t="shared" ref="F235:BE235" si="112">SUM(F236:F239)</f>
        <v>0</v>
      </c>
      <c r="G235" s="172">
        <f t="shared" si="112"/>
        <v>0</v>
      </c>
      <c r="H235" s="172">
        <f t="shared" si="112"/>
        <v>0</v>
      </c>
      <c r="I235" s="172">
        <f t="shared" si="112"/>
        <v>0</v>
      </c>
      <c r="J235" s="172">
        <f t="shared" si="112"/>
        <v>0</v>
      </c>
      <c r="K235" s="172">
        <f t="shared" si="112"/>
        <v>0</v>
      </c>
      <c r="L235" s="172">
        <f t="shared" si="112"/>
        <v>0</v>
      </c>
      <c r="M235" s="172">
        <f t="shared" si="112"/>
        <v>0</v>
      </c>
      <c r="N235" s="172">
        <f t="shared" si="112"/>
        <v>0</v>
      </c>
      <c r="O235" s="172">
        <f t="shared" si="112"/>
        <v>0</v>
      </c>
      <c r="P235" s="172">
        <f t="shared" si="112"/>
        <v>0</v>
      </c>
      <c r="Q235" s="172">
        <f t="shared" si="112"/>
        <v>0</v>
      </c>
      <c r="R235" s="172">
        <f t="shared" si="112"/>
        <v>0</v>
      </c>
      <c r="S235" s="172">
        <f t="shared" si="112"/>
        <v>0</v>
      </c>
      <c r="T235" s="172">
        <f t="shared" si="112"/>
        <v>0</v>
      </c>
      <c r="U235" s="172">
        <f t="shared" si="112"/>
        <v>0</v>
      </c>
      <c r="V235" s="172">
        <f t="shared" si="112"/>
        <v>0</v>
      </c>
      <c r="W235" s="172">
        <f t="shared" si="112"/>
        <v>0</v>
      </c>
      <c r="X235" s="172">
        <f t="shared" si="112"/>
        <v>0</v>
      </c>
      <c r="Y235" s="172">
        <f t="shared" si="112"/>
        <v>0</v>
      </c>
      <c r="Z235" s="172">
        <f t="shared" si="112"/>
        <v>0</v>
      </c>
      <c r="AA235" s="172">
        <f t="shared" si="112"/>
        <v>0</v>
      </c>
      <c r="AB235" s="172">
        <f t="shared" si="112"/>
        <v>0</v>
      </c>
      <c r="AC235" s="172">
        <f t="shared" si="112"/>
        <v>0</v>
      </c>
      <c r="AD235" s="172">
        <f t="shared" si="112"/>
        <v>0</v>
      </c>
      <c r="AE235" s="172">
        <f t="shared" si="112"/>
        <v>0</v>
      </c>
      <c r="AF235" s="172">
        <f t="shared" si="112"/>
        <v>0</v>
      </c>
      <c r="AG235" s="172">
        <f t="shared" si="112"/>
        <v>0</v>
      </c>
      <c r="AH235" s="172">
        <f t="shared" si="112"/>
        <v>0</v>
      </c>
      <c r="AI235" s="172">
        <f t="shared" si="112"/>
        <v>0</v>
      </c>
      <c r="AJ235" s="172">
        <f t="shared" si="112"/>
        <v>0</v>
      </c>
      <c r="AK235" s="172">
        <f t="shared" si="112"/>
        <v>0</v>
      </c>
      <c r="AL235" s="172">
        <f t="shared" si="112"/>
        <v>0</v>
      </c>
      <c r="AM235" s="172">
        <f t="shared" si="112"/>
        <v>0</v>
      </c>
      <c r="AN235" s="172">
        <f t="shared" si="112"/>
        <v>0</v>
      </c>
      <c r="AO235" s="172">
        <f t="shared" si="112"/>
        <v>0</v>
      </c>
      <c r="AP235" s="172">
        <f t="shared" si="112"/>
        <v>0</v>
      </c>
      <c r="AQ235" s="172">
        <f t="shared" si="112"/>
        <v>0</v>
      </c>
      <c r="AR235" s="172">
        <f t="shared" si="112"/>
        <v>0</v>
      </c>
      <c r="AS235" s="172">
        <f t="shared" si="112"/>
        <v>0</v>
      </c>
      <c r="AT235" s="172">
        <f t="shared" si="112"/>
        <v>0</v>
      </c>
      <c r="AU235" s="172">
        <f t="shared" si="112"/>
        <v>0</v>
      </c>
      <c r="AV235" s="172">
        <f t="shared" si="112"/>
        <v>0</v>
      </c>
      <c r="AW235" s="172">
        <f t="shared" si="112"/>
        <v>0</v>
      </c>
      <c r="AX235" s="172">
        <f t="shared" si="112"/>
        <v>0</v>
      </c>
      <c r="AY235" s="172">
        <f t="shared" si="112"/>
        <v>0</v>
      </c>
      <c r="AZ235" s="171">
        <f t="shared" si="112"/>
        <v>3.81</v>
      </c>
      <c r="BA235" s="172">
        <f t="shared" si="112"/>
        <v>0</v>
      </c>
      <c r="BB235" s="172">
        <f t="shared" si="112"/>
        <v>0</v>
      </c>
      <c r="BC235" s="172">
        <f t="shared" si="112"/>
        <v>0</v>
      </c>
      <c r="BD235" s="172">
        <f t="shared" si="112"/>
        <v>0</v>
      </c>
      <c r="BE235" s="172">
        <f t="shared" si="112"/>
        <v>0</v>
      </c>
      <c r="BF235" s="185">
        <f t="shared" si="93"/>
        <v>3.81</v>
      </c>
      <c r="BG235" s="185"/>
      <c r="BH235" s="186">
        <f t="shared" si="111"/>
        <v>0</v>
      </c>
      <c r="BI235" s="187"/>
      <c r="BJ235" s="185"/>
      <c r="BK235" s="187"/>
      <c r="BL235" s="203"/>
      <c r="BM235" s="203"/>
      <c r="BN235" s="360"/>
      <c r="BO235" s="358"/>
      <c r="BP235" s="358"/>
      <c r="BQ235" s="358"/>
      <c r="BR235" s="189"/>
      <c r="BS235" s="344"/>
      <c r="BT235" s="170"/>
      <c r="BU235" s="192">
        <f>SUM(G236:X236,Z236:AK236,AM236:BE236)</f>
        <v>1.4</v>
      </c>
      <c r="CJ235" s="56">
        <f t="shared" si="99"/>
        <v>3.81</v>
      </c>
      <c r="CK235" s="56">
        <f t="shared" si="100"/>
        <v>0</v>
      </c>
    </row>
    <row r="236" spans="1:89" s="48" customFormat="1" ht="60.75" x14ac:dyDescent="0.3">
      <c r="A236" s="246">
        <v>13</v>
      </c>
      <c r="B236" s="298" t="s">
        <v>481</v>
      </c>
      <c r="C236" s="174" t="s">
        <v>74</v>
      </c>
      <c r="D236" s="419"/>
      <c r="E236" s="172">
        <v>1.4</v>
      </c>
      <c r="F236" s="174">
        <f t="shared" si="104"/>
        <v>0</v>
      </c>
      <c r="G236" s="174"/>
      <c r="H236" s="174"/>
      <c r="I236" s="247"/>
      <c r="J236" s="247"/>
      <c r="K236" s="247"/>
      <c r="L236" s="247"/>
      <c r="M236" s="171"/>
      <c r="N236" s="171"/>
      <c r="O236" s="171"/>
      <c r="P236" s="171"/>
      <c r="Q236" s="171"/>
      <c r="R236" s="171"/>
      <c r="S236" s="171"/>
      <c r="T236" s="171"/>
      <c r="U236" s="171"/>
      <c r="V236" s="171"/>
      <c r="W236" s="171"/>
      <c r="X236" s="171"/>
      <c r="Y236" s="203">
        <f t="shared" si="108"/>
        <v>0</v>
      </c>
      <c r="Z236" s="171"/>
      <c r="AA236" s="171"/>
      <c r="AB236" s="171"/>
      <c r="AC236" s="171"/>
      <c r="AD236" s="171"/>
      <c r="AE236" s="171"/>
      <c r="AF236" s="171"/>
      <c r="AG236" s="171"/>
      <c r="AH236" s="171"/>
      <c r="AI236" s="171"/>
      <c r="AJ236" s="171"/>
      <c r="AK236" s="171"/>
      <c r="AL236" s="171">
        <f t="shared" si="102"/>
        <v>0</v>
      </c>
      <c r="AM236" s="171"/>
      <c r="AN236" s="171"/>
      <c r="AO236" s="171"/>
      <c r="AP236" s="171"/>
      <c r="AQ236" s="171"/>
      <c r="AR236" s="171"/>
      <c r="AS236" s="171"/>
      <c r="AT236" s="171"/>
      <c r="AU236" s="171"/>
      <c r="AV236" s="171"/>
      <c r="AW236" s="171"/>
      <c r="AX236" s="171"/>
      <c r="AY236" s="171"/>
      <c r="AZ236" s="171">
        <v>1.4</v>
      </c>
      <c r="BA236" s="171"/>
      <c r="BB236" s="171"/>
      <c r="BC236" s="171"/>
      <c r="BD236" s="171"/>
      <c r="BE236" s="171"/>
      <c r="BF236" s="174">
        <f t="shared" si="93"/>
        <v>1.4</v>
      </c>
      <c r="BG236" s="174"/>
      <c r="BH236" s="186">
        <f t="shared" si="111"/>
        <v>0</v>
      </c>
      <c r="BI236" s="178"/>
      <c r="BJ236" s="174"/>
      <c r="BK236" s="178"/>
      <c r="BL236" s="174">
        <v>1.4</v>
      </c>
      <c r="BM236" s="174"/>
      <c r="BN236" s="198" t="s">
        <v>468</v>
      </c>
      <c r="BO236" s="354"/>
      <c r="BP236" s="354"/>
      <c r="BQ236" s="354"/>
      <c r="BR236" s="189">
        <v>2019</v>
      </c>
      <c r="BS236" s="180"/>
      <c r="BT236" s="170"/>
      <c r="BU236" s="192">
        <f>SUM(G237:X237,Z237:AK237,AM237:BE237)</f>
        <v>0.31</v>
      </c>
      <c r="CJ236" s="56">
        <f t="shared" si="99"/>
        <v>1.4</v>
      </c>
      <c r="CK236" s="56">
        <f t="shared" si="100"/>
        <v>0</v>
      </c>
    </row>
    <row r="237" spans="1:89" s="48" customFormat="1" ht="60.75" x14ac:dyDescent="0.3">
      <c r="A237" s="246">
        <v>14</v>
      </c>
      <c r="B237" s="298" t="s">
        <v>482</v>
      </c>
      <c r="C237" s="174" t="s">
        <v>74</v>
      </c>
      <c r="D237" s="419"/>
      <c r="E237" s="185">
        <v>0.31</v>
      </c>
      <c r="F237" s="174">
        <f t="shared" si="104"/>
        <v>0</v>
      </c>
      <c r="G237" s="174"/>
      <c r="H237" s="205"/>
      <c r="I237" s="247"/>
      <c r="J237" s="247"/>
      <c r="K237" s="277"/>
      <c r="L237" s="277"/>
      <c r="M237" s="205"/>
      <c r="N237" s="205"/>
      <c r="O237" s="205"/>
      <c r="P237" s="205"/>
      <c r="Q237" s="205"/>
      <c r="R237" s="205"/>
      <c r="S237" s="205"/>
      <c r="T237" s="205"/>
      <c r="U237" s="205"/>
      <c r="V237" s="205"/>
      <c r="W237" s="205"/>
      <c r="X237" s="205"/>
      <c r="Y237" s="203">
        <f t="shared" si="108"/>
        <v>0</v>
      </c>
      <c r="Z237" s="205"/>
      <c r="AA237" s="205"/>
      <c r="AB237" s="205"/>
      <c r="AC237" s="205"/>
      <c r="AD237" s="205"/>
      <c r="AE237" s="205"/>
      <c r="AF237" s="205"/>
      <c r="AG237" s="205"/>
      <c r="AH237" s="205"/>
      <c r="AI237" s="205"/>
      <c r="AJ237" s="205"/>
      <c r="AK237" s="205"/>
      <c r="AL237" s="171">
        <f t="shared" si="102"/>
        <v>0</v>
      </c>
      <c r="AM237" s="205"/>
      <c r="AN237" s="205"/>
      <c r="AO237" s="205"/>
      <c r="AP237" s="205"/>
      <c r="AQ237" s="205"/>
      <c r="AR237" s="205"/>
      <c r="AS237" s="205"/>
      <c r="AT237" s="205"/>
      <c r="AU237" s="205"/>
      <c r="AV237" s="205"/>
      <c r="AW237" s="205"/>
      <c r="AX237" s="205"/>
      <c r="AY237" s="205"/>
      <c r="AZ237" s="174">
        <v>0.31</v>
      </c>
      <c r="BA237" s="205"/>
      <c r="BB237" s="205"/>
      <c r="BC237" s="205"/>
      <c r="BD237" s="205"/>
      <c r="BE237" s="205"/>
      <c r="BF237" s="174">
        <f t="shared" si="93"/>
        <v>0.31</v>
      </c>
      <c r="BG237" s="174"/>
      <c r="BH237" s="186">
        <f t="shared" si="111"/>
        <v>0</v>
      </c>
      <c r="BI237" s="178"/>
      <c r="BJ237" s="174"/>
      <c r="BK237" s="178"/>
      <c r="BL237" s="174">
        <v>0.31</v>
      </c>
      <c r="BM237" s="174"/>
      <c r="BN237" s="198" t="s">
        <v>468</v>
      </c>
      <c r="BO237" s="354" t="s">
        <v>483</v>
      </c>
      <c r="BP237" s="354"/>
      <c r="BQ237" s="354"/>
      <c r="BR237" s="189" t="s">
        <v>137</v>
      </c>
      <c r="BS237" s="180"/>
      <c r="BT237" s="170"/>
      <c r="BU237" s="192">
        <f>SUM(G238:X238,Z238:AK238,AM238:BE238)</f>
        <v>2</v>
      </c>
      <c r="CJ237" s="56">
        <f t="shared" si="99"/>
        <v>0.31</v>
      </c>
      <c r="CK237" s="56">
        <f t="shared" si="100"/>
        <v>0</v>
      </c>
    </row>
    <row r="238" spans="1:89" s="48" customFormat="1" ht="81" x14ac:dyDescent="0.3">
      <c r="A238" s="246">
        <v>15</v>
      </c>
      <c r="B238" s="202" t="s">
        <v>484</v>
      </c>
      <c r="C238" s="265" t="s">
        <v>176</v>
      </c>
      <c r="D238" s="265"/>
      <c r="E238" s="172">
        <v>2</v>
      </c>
      <c r="F238" s="174">
        <f t="shared" si="104"/>
        <v>0</v>
      </c>
      <c r="G238" s="205"/>
      <c r="H238" s="205"/>
      <c r="I238" s="247"/>
      <c r="J238" s="277"/>
      <c r="K238" s="277"/>
      <c r="L238" s="277"/>
      <c r="M238" s="205"/>
      <c r="N238" s="205"/>
      <c r="O238" s="205"/>
      <c r="P238" s="205"/>
      <c r="Q238" s="205"/>
      <c r="R238" s="205"/>
      <c r="S238" s="205"/>
      <c r="T238" s="205"/>
      <c r="U238" s="205"/>
      <c r="V238" s="205"/>
      <c r="W238" s="205"/>
      <c r="X238" s="205"/>
      <c r="Y238" s="203">
        <f t="shared" si="108"/>
        <v>0</v>
      </c>
      <c r="Z238" s="205"/>
      <c r="AA238" s="205"/>
      <c r="AB238" s="205"/>
      <c r="AC238" s="205"/>
      <c r="AD238" s="205"/>
      <c r="AE238" s="205"/>
      <c r="AF238" s="205"/>
      <c r="AG238" s="205"/>
      <c r="AH238" s="205"/>
      <c r="AI238" s="205"/>
      <c r="AJ238" s="205"/>
      <c r="AK238" s="205"/>
      <c r="AL238" s="171">
        <f t="shared" si="102"/>
        <v>0</v>
      </c>
      <c r="AM238" s="205"/>
      <c r="AN238" s="205"/>
      <c r="AO238" s="205"/>
      <c r="AP238" s="205"/>
      <c r="AQ238" s="205"/>
      <c r="AR238" s="205"/>
      <c r="AS238" s="205"/>
      <c r="AT238" s="205"/>
      <c r="AU238" s="205"/>
      <c r="AV238" s="205"/>
      <c r="AW238" s="205"/>
      <c r="AX238" s="205"/>
      <c r="AY238" s="205"/>
      <c r="AZ238" s="171">
        <v>2</v>
      </c>
      <c r="BA238" s="205"/>
      <c r="BB238" s="205"/>
      <c r="BC238" s="205"/>
      <c r="BD238" s="205"/>
      <c r="BE238" s="205"/>
      <c r="BF238" s="174">
        <f t="shared" si="93"/>
        <v>2</v>
      </c>
      <c r="BG238" s="205"/>
      <c r="BH238" s="186">
        <f t="shared" si="111"/>
        <v>0</v>
      </c>
      <c r="BI238" s="275"/>
      <c r="BJ238" s="205"/>
      <c r="BK238" s="275"/>
      <c r="BL238" s="247">
        <v>2</v>
      </c>
      <c r="BM238" s="205"/>
      <c r="BN238" s="198" t="s">
        <v>468</v>
      </c>
      <c r="BO238" s="249" t="s">
        <v>485</v>
      </c>
      <c r="BP238" s="302"/>
      <c r="BQ238" s="302"/>
      <c r="BR238" s="199" t="s">
        <v>470</v>
      </c>
      <c r="BS238" s="180"/>
      <c r="BT238" s="170"/>
      <c r="BU238" s="192">
        <f>SUM(G239:X239,Z239:AK239,AM239:BE239)</f>
        <v>0.1</v>
      </c>
      <c r="CJ238" s="56">
        <f t="shared" si="99"/>
        <v>2</v>
      </c>
      <c r="CK238" s="56">
        <f t="shared" si="100"/>
        <v>0</v>
      </c>
    </row>
    <row r="239" spans="1:89" s="89" customFormat="1" ht="57.75" customHeight="1" x14ac:dyDescent="0.3">
      <c r="A239" s="246">
        <v>16</v>
      </c>
      <c r="B239" s="202" t="s">
        <v>486</v>
      </c>
      <c r="C239" s="174" t="s">
        <v>78</v>
      </c>
      <c r="D239" s="419"/>
      <c r="E239" s="172">
        <v>0.1</v>
      </c>
      <c r="F239" s="174">
        <f t="shared" si="104"/>
        <v>0</v>
      </c>
      <c r="G239" s="205"/>
      <c r="H239" s="205"/>
      <c r="I239" s="174"/>
      <c r="J239" s="174"/>
      <c r="K239" s="277"/>
      <c r="L239" s="277"/>
      <c r="M239" s="205"/>
      <c r="N239" s="205"/>
      <c r="O239" s="205"/>
      <c r="P239" s="205"/>
      <c r="Q239" s="205"/>
      <c r="R239" s="205"/>
      <c r="S239" s="205"/>
      <c r="T239" s="205"/>
      <c r="U239" s="205"/>
      <c r="V239" s="205"/>
      <c r="W239" s="205"/>
      <c r="X239" s="205"/>
      <c r="Y239" s="203">
        <f t="shared" si="108"/>
        <v>0</v>
      </c>
      <c r="Z239" s="205"/>
      <c r="AA239" s="205"/>
      <c r="AB239" s="205"/>
      <c r="AC239" s="205"/>
      <c r="AD239" s="205"/>
      <c r="AE239" s="205"/>
      <c r="AF239" s="205"/>
      <c r="AG239" s="205"/>
      <c r="AH239" s="205"/>
      <c r="AI239" s="205"/>
      <c r="AJ239" s="205"/>
      <c r="AK239" s="205"/>
      <c r="AL239" s="171">
        <f t="shared" si="102"/>
        <v>0</v>
      </c>
      <c r="AM239" s="205"/>
      <c r="AN239" s="205"/>
      <c r="AO239" s="205"/>
      <c r="AP239" s="205"/>
      <c r="AQ239" s="205"/>
      <c r="AR239" s="205"/>
      <c r="AS239" s="205"/>
      <c r="AT239" s="205"/>
      <c r="AU239" s="205"/>
      <c r="AV239" s="205"/>
      <c r="AW239" s="205"/>
      <c r="AX239" s="205"/>
      <c r="AY239" s="205"/>
      <c r="AZ239" s="171">
        <v>0.1</v>
      </c>
      <c r="BA239" s="205"/>
      <c r="BB239" s="205"/>
      <c r="BC239" s="205"/>
      <c r="BD239" s="205"/>
      <c r="BE239" s="205"/>
      <c r="BF239" s="174">
        <f t="shared" si="93"/>
        <v>0.1</v>
      </c>
      <c r="BG239" s="247"/>
      <c r="BH239" s="186">
        <f t="shared" si="111"/>
        <v>0</v>
      </c>
      <c r="BI239" s="252"/>
      <c r="BJ239" s="247"/>
      <c r="BK239" s="252"/>
      <c r="BL239" s="247">
        <v>0.1</v>
      </c>
      <c r="BM239" s="205"/>
      <c r="BN239" s="198" t="s">
        <v>468</v>
      </c>
      <c r="BO239" s="189"/>
      <c r="BP239" s="265"/>
      <c r="BQ239" s="385"/>
      <c r="BR239" s="383">
        <v>2020</v>
      </c>
      <c r="BS239" s="180"/>
      <c r="BT239" s="372"/>
      <c r="BU239" s="192" t="e">
        <f>SUM(#REF!,#REF!,#REF!)</f>
        <v>#REF!</v>
      </c>
      <c r="CJ239" s="56">
        <f t="shared" si="99"/>
        <v>0.1</v>
      </c>
      <c r="CK239" s="56">
        <f t="shared" si="100"/>
        <v>0</v>
      </c>
    </row>
    <row r="240" spans="1:89" ht="31.5" customHeight="1" x14ac:dyDescent="0.3">
      <c r="A240" s="255"/>
      <c r="B240" s="245" t="s">
        <v>304</v>
      </c>
      <c r="C240" s="213"/>
      <c r="D240" s="213"/>
      <c r="E240" s="172">
        <f>SUM(E241:E244)</f>
        <v>1.105</v>
      </c>
      <c r="F240" s="172">
        <f t="shared" ref="F240:BE240" si="113">SUM(F241:F244)</f>
        <v>0</v>
      </c>
      <c r="G240" s="172">
        <f t="shared" si="113"/>
        <v>0</v>
      </c>
      <c r="H240" s="172">
        <f t="shared" si="113"/>
        <v>0</v>
      </c>
      <c r="I240" s="172">
        <f t="shared" si="113"/>
        <v>0</v>
      </c>
      <c r="J240" s="172">
        <f t="shared" si="113"/>
        <v>0</v>
      </c>
      <c r="K240" s="172">
        <f t="shared" si="113"/>
        <v>0</v>
      </c>
      <c r="L240" s="172">
        <f t="shared" si="113"/>
        <v>0</v>
      </c>
      <c r="M240" s="172">
        <f t="shared" si="113"/>
        <v>0</v>
      </c>
      <c r="N240" s="172">
        <f t="shared" si="113"/>
        <v>0</v>
      </c>
      <c r="O240" s="172">
        <f t="shared" si="113"/>
        <v>0</v>
      </c>
      <c r="P240" s="172">
        <f t="shared" si="113"/>
        <v>0</v>
      </c>
      <c r="Q240" s="172">
        <f t="shared" si="113"/>
        <v>0</v>
      </c>
      <c r="R240" s="172">
        <f t="shared" si="113"/>
        <v>0</v>
      </c>
      <c r="S240" s="172">
        <f t="shared" si="113"/>
        <v>0</v>
      </c>
      <c r="T240" s="172">
        <f t="shared" si="113"/>
        <v>0</v>
      </c>
      <c r="U240" s="172">
        <f t="shared" si="113"/>
        <v>0</v>
      </c>
      <c r="V240" s="172">
        <f t="shared" si="113"/>
        <v>0</v>
      </c>
      <c r="W240" s="172">
        <f t="shared" si="113"/>
        <v>0</v>
      </c>
      <c r="X240" s="172">
        <f t="shared" si="113"/>
        <v>0</v>
      </c>
      <c r="Y240" s="172">
        <f t="shared" si="113"/>
        <v>0</v>
      </c>
      <c r="Z240" s="172">
        <f t="shared" si="113"/>
        <v>0</v>
      </c>
      <c r="AA240" s="172">
        <f t="shared" si="113"/>
        <v>0</v>
      </c>
      <c r="AB240" s="172">
        <f t="shared" si="113"/>
        <v>0</v>
      </c>
      <c r="AC240" s="172">
        <f t="shared" si="113"/>
        <v>0</v>
      </c>
      <c r="AD240" s="172">
        <f t="shared" si="113"/>
        <v>0</v>
      </c>
      <c r="AE240" s="172">
        <f t="shared" si="113"/>
        <v>0</v>
      </c>
      <c r="AF240" s="172">
        <f t="shared" si="113"/>
        <v>0</v>
      </c>
      <c r="AG240" s="172">
        <f t="shared" si="113"/>
        <v>0</v>
      </c>
      <c r="AH240" s="172">
        <f t="shared" si="113"/>
        <v>0</v>
      </c>
      <c r="AI240" s="172">
        <f t="shared" si="113"/>
        <v>0</v>
      </c>
      <c r="AJ240" s="172">
        <f t="shared" si="113"/>
        <v>0</v>
      </c>
      <c r="AK240" s="172">
        <f t="shared" si="113"/>
        <v>0</v>
      </c>
      <c r="AL240" s="172">
        <f t="shared" si="113"/>
        <v>0</v>
      </c>
      <c r="AM240" s="172">
        <f t="shared" si="113"/>
        <v>0</v>
      </c>
      <c r="AN240" s="172">
        <f t="shared" si="113"/>
        <v>0</v>
      </c>
      <c r="AO240" s="172">
        <f t="shared" si="113"/>
        <v>0</v>
      </c>
      <c r="AP240" s="172">
        <f t="shared" si="113"/>
        <v>0</v>
      </c>
      <c r="AQ240" s="172">
        <f t="shared" si="113"/>
        <v>0</v>
      </c>
      <c r="AR240" s="172">
        <f t="shared" si="113"/>
        <v>0</v>
      </c>
      <c r="AS240" s="172">
        <f t="shared" si="113"/>
        <v>0</v>
      </c>
      <c r="AT240" s="172">
        <f t="shared" si="113"/>
        <v>0</v>
      </c>
      <c r="AU240" s="172">
        <f t="shared" si="113"/>
        <v>0</v>
      </c>
      <c r="AV240" s="172">
        <f t="shared" si="113"/>
        <v>0</v>
      </c>
      <c r="AW240" s="172">
        <f t="shared" si="113"/>
        <v>0</v>
      </c>
      <c r="AX240" s="172">
        <f t="shared" si="113"/>
        <v>0</v>
      </c>
      <c r="AY240" s="172">
        <f t="shared" si="113"/>
        <v>0</v>
      </c>
      <c r="AZ240" s="172">
        <f t="shared" si="113"/>
        <v>0</v>
      </c>
      <c r="BA240" s="172">
        <f t="shared" si="113"/>
        <v>1.105</v>
      </c>
      <c r="BB240" s="172">
        <f t="shared" si="113"/>
        <v>0</v>
      </c>
      <c r="BC240" s="172">
        <f t="shared" si="113"/>
        <v>0</v>
      </c>
      <c r="BD240" s="172">
        <f t="shared" si="113"/>
        <v>0</v>
      </c>
      <c r="BE240" s="172">
        <f t="shared" si="113"/>
        <v>0</v>
      </c>
      <c r="BF240" s="185">
        <f t="shared" si="93"/>
        <v>1.105</v>
      </c>
      <c r="BG240" s="205"/>
      <c r="BH240" s="186">
        <f t="shared" si="111"/>
        <v>0</v>
      </c>
      <c r="BI240" s="205"/>
      <c r="BJ240" s="205"/>
      <c r="BK240" s="205"/>
      <c r="BL240" s="205"/>
      <c r="BM240" s="205"/>
      <c r="BN240" s="368"/>
      <c r="BO240" s="205"/>
      <c r="BP240" s="180"/>
      <c r="BQ240" s="205"/>
      <c r="BR240" s="213"/>
      <c r="BS240" s="180"/>
      <c r="BT240" s="170"/>
      <c r="BU240" s="192">
        <f>SUM(G241:X241,Z241:AK241,AM241:BE241)</f>
        <v>0.15</v>
      </c>
      <c r="CJ240" s="56">
        <f t="shared" si="99"/>
        <v>1.105</v>
      </c>
      <c r="CK240" s="56">
        <f t="shared" si="100"/>
        <v>0</v>
      </c>
    </row>
    <row r="241" spans="1:89" s="48" customFormat="1" ht="60.75" x14ac:dyDescent="0.3">
      <c r="A241" s="215">
        <v>17</v>
      </c>
      <c r="B241" s="202" t="s">
        <v>487</v>
      </c>
      <c r="C241" s="265" t="s">
        <v>217</v>
      </c>
      <c r="D241" s="265"/>
      <c r="E241" s="185">
        <f>SUM(G241:X241,Z241:AK241,AM241:BE241)</f>
        <v>0.15</v>
      </c>
      <c r="F241" s="174">
        <f t="shared" si="104"/>
        <v>0</v>
      </c>
      <c r="G241" s="174"/>
      <c r="H241" s="174"/>
      <c r="I241" s="247"/>
      <c r="J241" s="247"/>
      <c r="K241" s="247"/>
      <c r="L241" s="247"/>
      <c r="M241" s="174"/>
      <c r="N241" s="174"/>
      <c r="O241" s="174"/>
      <c r="P241" s="174"/>
      <c r="Q241" s="174"/>
      <c r="R241" s="174"/>
      <c r="S241" s="174"/>
      <c r="T241" s="174"/>
      <c r="U241" s="174"/>
      <c r="V241" s="174"/>
      <c r="W241" s="174"/>
      <c r="X241" s="174"/>
      <c r="Y241" s="247">
        <f t="shared" si="108"/>
        <v>0</v>
      </c>
      <c r="Z241" s="174"/>
      <c r="AA241" s="174"/>
      <c r="AB241" s="174"/>
      <c r="AC241" s="174"/>
      <c r="AD241" s="174"/>
      <c r="AE241" s="174"/>
      <c r="AF241" s="174"/>
      <c r="AG241" s="174"/>
      <c r="AH241" s="174"/>
      <c r="AI241" s="174"/>
      <c r="AJ241" s="174"/>
      <c r="AK241" s="174"/>
      <c r="AL241" s="171">
        <f t="shared" si="102"/>
        <v>0</v>
      </c>
      <c r="AM241" s="174"/>
      <c r="AN241" s="174"/>
      <c r="AO241" s="174"/>
      <c r="AP241" s="174"/>
      <c r="AQ241" s="174"/>
      <c r="AR241" s="174"/>
      <c r="AS241" s="174"/>
      <c r="AT241" s="174"/>
      <c r="AU241" s="174"/>
      <c r="AV241" s="174"/>
      <c r="AW241" s="174"/>
      <c r="AX241" s="174"/>
      <c r="AY241" s="174"/>
      <c r="AZ241" s="174"/>
      <c r="BA241" s="174">
        <v>0.15</v>
      </c>
      <c r="BB241" s="174"/>
      <c r="BC241" s="174"/>
      <c r="BD241" s="174"/>
      <c r="BE241" s="174"/>
      <c r="BF241" s="174">
        <f t="shared" ref="BF241:BF270" si="114">E241-F241</f>
        <v>0.15</v>
      </c>
      <c r="BG241" s="205"/>
      <c r="BH241" s="186">
        <f t="shared" si="111"/>
        <v>0</v>
      </c>
      <c r="BI241" s="205"/>
      <c r="BJ241" s="205"/>
      <c r="BK241" s="205"/>
      <c r="BL241" s="205">
        <v>0.15</v>
      </c>
      <c r="BM241" s="205"/>
      <c r="BN241" s="368" t="s">
        <v>465</v>
      </c>
      <c r="BO241" s="205"/>
      <c r="BP241" s="180"/>
      <c r="BQ241" s="205"/>
      <c r="BR241" s="213">
        <v>2020</v>
      </c>
      <c r="BS241" s="180"/>
      <c r="BT241" s="170"/>
      <c r="BU241" s="192">
        <f>SUM(G242:X242,Z242:AK242,AM242:BE242)</f>
        <v>0.54</v>
      </c>
      <c r="CJ241" s="56">
        <f t="shared" si="99"/>
        <v>0.15</v>
      </c>
      <c r="CK241" s="56">
        <f t="shared" si="100"/>
        <v>0</v>
      </c>
    </row>
    <row r="242" spans="1:89" s="48" customFormat="1" ht="81" x14ac:dyDescent="0.3">
      <c r="A242" s="215">
        <v>18</v>
      </c>
      <c r="B242" s="202" t="s">
        <v>488</v>
      </c>
      <c r="C242" s="180" t="s">
        <v>489</v>
      </c>
      <c r="D242" s="180"/>
      <c r="E242" s="185">
        <f>SUM(G242:X242,Z242:AK242,AM242:BE242)</f>
        <v>0.54</v>
      </c>
      <c r="F242" s="174">
        <f t="shared" si="104"/>
        <v>0</v>
      </c>
      <c r="G242" s="393"/>
      <c r="H242" s="393"/>
      <c r="I242" s="388"/>
      <c r="J242" s="388"/>
      <c r="K242" s="388"/>
      <c r="L242" s="388"/>
      <c r="M242" s="388"/>
      <c r="N242" s="388"/>
      <c r="O242" s="388"/>
      <c r="P242" s="388"/>
      <c r="Q242" s="388"/>
      <c r="R242" s="388"/>
      <c r="S242" s="388"/>
      <c r="T242" s="388"/>
      <c r="U242" s="388"/>
      <c r="V242" s="388"/>
      <c r="W242" s="388"/>
      <c r="X242" s="388"/>
      <c r="Y242" s="247">
        <f t="shared" si="108"/>
        <v>0</v>
      </c>
      <c r="Z242" s="388"/>
      <c r="AA242" s="388"/>
      <c r="AB242" s="388"/>
      <c r="AC242" s="388"/>
      <c r="AD242" s="388"/>
      <c r="AE242" s="388"/>
      <c r="AF242" s="388"/>
      <c r="AG242" s="388"/>
      <c r="AH242" s="388"/>
      <c r="AI242" s="388"/>
      <c r="AJ242" s="388"/>
      <c r="AK242" s="388"/>
      <c r="AL242" s="171">
        <f t="shared" si="102"/>
        <v>0</v>
      </c>
      <c r="AM242" s="388"/>
      <c r="AN242" s="388"/>
      <c r="AO242" s="388"/>
      <c r="AP242" s="388"/>
      <c r="AQ242" s="388"/>
      <c r="AR242" s="388"/>
      <c r="AS242" s="388"/>
      <c r="AT242" s="388"/>
      <c r="AU242" s="388"/>
      <c r="AV242" s="388"/>
      <c r="AW242" s="388"/>
      <c r="AX242" s="388"/>
      <c r="AY242" s="388"/>
      <c r="AZ242" s="388"/>
      <c r="BA242" s="174">
        <v>0.54</v>
      </c>
      <c r="BB242" s="388"/>
      <c r="BC242" s="388"/>
      <c r="BD242" s="388"/>
      <c r="BE242" s="388"/>
      <c r="BF242" s="174">
        <f t="shared" si="114"/>
        <v>0.54</v>
      </c>
      <c r="BG242" s="205">
        <v>0.06</v>
      </c>
      <c r="BH242" s="186">
        <f t="shared" si="111"/>
        <v>0.1111111111111111</v>
      </c>
      <c r="BI242" s="205"/>
      <c r="BJ242" s="205"/>
      <c r="BK242" s="205"/>
      <c r="BL242" s="205">
        <v>0.54</v>
      </c>
      <c r="BM242" s="205"/>
      <c r="BN242" s="368" t="s">
        <v>465</v>
      </c>
      <c r="BO242" s="205"/>
      <c r="BP242" s="180"/>
      <c r="BQ242" s="205"/>
      <c r="BR242" s="213">
        <v>2020</v>
      </c>
      <c r="BS242" s="180"/>
      <c r="BT242" s="170"/>
      <c r="BU242" s="192">
        <f>SUM(G243:X243,Z243:AK243,AM243:BE243)</f>
        <v>0.4</v>
      </c>
      <c r="CJ242" s="56">
        <f t="shared" si="99"/>
        <v>0.54</v>
      </c>
      <c r="CK242" s="56">
        <f t="shared" si="100"/>
        <v>0</v>
      </c>
    </row>
    <row r="243" spans="1:89" s="46" customFormat="1" ht="81" x14ac:dyDescent="0.3">
      <c r="A243" s="215">
        <v>19</v>
      </c>
      <c r="B243" s="202" t="s">
        <v>490</v>
      </c>
      <c r="C243" s="180" t="s">
        <v>489</v>
      </c>
      <c r="D243" s="180"/>
      <c r="E243" s="185">
        <f>SUM(G243:X243,Z243:AK243,AM243:BE243)</f>
        <v>0.4</v>
      </c>
      <c r="F243" s="174">
        <f t="shared" si="104"/>
        <v>0</v>
      </c>
      <c r="G243" s="393"/>
      <c r="H243" s="205"/>
      <c r="I243" s="388"/>
      <c r="J243" s="388"/>
      <c r="K243" s="388"/>
      <c r="L243" s="388"/>
      <c r="M243" s="388"/>
      <c r="N243" s="388"/>
      <c r="O243" s="388"/>
      <c r="P243" s="388"/>
      <c r="Q243" s="388"/>
      <c r="R243" s="388"/>
      <c r="S243" s="388"/>
      <c r="T243" s="388"/>
      <c r="U243" s="388"/>
      <c r="V243" s="388"/>
      <c r="W243" s="388"/>
      <c r="X243" s="388"/>
      <c r="Y243" s="247">
        <f t="shared" si="108"/>
        <v>0</v>
      </c>
      <c r="Z243" s="388"/>
      <c r="AA243" s="388"/>
      <c r="AB243" s="388"/>
      <c r="AC243" s="388"/>
      <c r="AD243" s="388"/>
      <c r="AE243" s="388"/>
      <c r="AF243" s="388"/>
      <c r="AG243" s="388"/>
      <c r="AH243" s="388"/>
      <c r="AI243" s="388"/>
      <c r="AJ243" s="388"/>
      <c r="AK243" s="388"/>
      <c r="AL243" s="171">
        <f t="shared" si="102"/>
        <v>0</v>
      </c>
      <c r="AM243" s="388"/>
      <c r="AN243" s="388"/>
      <c r="AO243" s="388"/>
      <c r="AP243" s="388"/>
      <c r="AQ243" s="388"/>
      <c r="AR243" s="388"/>
      <c r="AS243" s="388"/>
      <c r="AT243" s="388"/>
      <c r="AU243" s="388"/>
      <c r="AV243" s="388"/>
      <c r="AW243" s="388"/>
      <c r="AX243" s="388"/>
      <c r="AY243" s="388"/>
      <c r="AZ243" s="388"/>
      <c r="BA243" s="174">
        <v>0.4</v>
      </c>
      <c r="BB243" s="388"/>
      <c r="BC243" s="388"/>
      <c r="BD243" s="388"/>
      <c r="BE243" s="388"/>
      <c r="BF243" s="174">
        <f t="shared" si="114"/>
        <v>0.4</v>
      </c>
      <c r="BG243" s="205"/>
      <c r="BH243" s="186">
        <f t="shared" si="111"/>
        <v>0</v>
      </c>
      <c r="BI243" s="205"/>
      <c r="BJ243" s="205"/>
      <c r="BK243" s="205"/>
      <c r="BL243" s="205">
        <v>0.4</v>
      </c>
      <c r="BM243" s="205"/>
      <c r="BN243" s="368" t="s">
        <v>465</v>
      </c>
      <c r="BO243" s="205"/>
      <c r="BP243" s="180"/>
      <c r="BQ243" s="205"/>
      <c r="BR243" s="213">
        <v>2020</v>
      </c>
      <c r="BS243" s="180"/>
      <c r="BT243" s="229"/>
      <c r="BU243" s="229"/>
      <c r="CJ243" s="56">
        <f t="shared" si="99"/>
        <v>0.4</v>
      </c>
      <c r="CK243" s="56">
        <f t="shared" si="100"/>
        <v>0</v>
      </c>
    </row>
    <row r="244" spans="1:89" s="117" customFormat="1" ht="53.25" customHeight="1" x14ac:dyDescent="0.3">
      <c r="A244" s="215">
        <v>20</v>
      </c>
      <c r="B244" s="202" t="s">
        <v>488</v>
      </c>
      <c r="C244" s="180" t="s">
        <v>232</v>
      </c>
      <c r="D244" s="180"/>
      <c r="E244" s="185">
        <f>SUM(G244:X244,Z244:AK244,AM244:BE244)</f>
        <v>1.4999999999999999E-2</v>
      </c>
      <c r="F244" s="174"/>
      <c r="G244" s="393"/>
      <c r="H244" s="205"/>
      <c r="I244" s="388"/>
      <c r="J244" s="388"/>
      <c r="K244" s="388"/>
      <c r="L244" s="388"/>
      <c r="M244" s="388"/>
      <c r="N244" s="388"/>
      <c r="O244" s="388"/>
      <c r="P244" s="388"/>
      <c r="Q244" s="388"/>
      <c r="R244" s="388"/>
      <c r="S244" s="388"/>
      <c r="T244" s="388"/>
      <c r="U244" s="388"/>
      <c r="V244" s="388"/>
      <c r="W244" s="388"/>
      <c r="X244" s="388"/>
      <c r="Y244" s="247"/>
      <c r="Z244" s="388"/>
      <c r="AA244" s="388"/>
      <c r="AB244" s="388"/>
      <c r="AC244" s="388"/>
      <c r="AD244" s="388"/>
      <c r="AE244" s="388"/>
      <c r="AF244" s="388"/>
      <c r="AG244" s="388"/>
      <c r="AH244" s="388"/>
      <c r="AI244" s="388"/>
      <c r="AJ244" s="388"/>
      <c r="AK244" s="388"/>
      <c r="AL244" s="171"/>
      <c r="AM244" s="388"/>
      <c r="AN244" s="388"/>
      <c r="AO244" s="388"/>
      <c r="AP244" s="388"/>
      <c r="AQ244" s="388"/>
      <c r="AR244" s="388"/>
      <c r="AS244" s="388"/>
      <c r="AT244" s="388"/>
      <c r="AU244" s="388"/>
      <c r="AV244" s="388"/>
      <c r="AW244" s="388"/>
      <c r="AX244" s="388"/>
      <c r="AY244" s="388"/>
      <c r="AZ244" s="388"/>
      <c r="BA244" s="174">
        <v>1.4999999999999999E-2</v>
      </c>
      <c r="BB244" s="388"/>
      <c r="BC244" s="388"/>
      <c r="BD244" s="388"/>
      <c r="BE244" s="388"/>
      <c r="BF244" s="174">
        <f t="shared" si="114"/>
        <v>1.4999999999999999E-2</v>
      </c>
      <c r="BG244" s="205"/>
      <c r="BH244" s="186"/>
      <c r="BI244" s="205"/>
      <c r="BJ244" s="205"/>
      <c r="BK244" s="205"/>
      <c r="BL244" s="205"/>
      <c r="BM244" s="205"/>
      <c r="BN244" s="368" t="s">
        <v>465</v>
      </c>
      <c r="BO244" s="205"/>
      <c r="BP244" s="180"/>
      <c r="BQ244" s="205"/>
      <c r="BR244" s="213"/>
      <c r="BS244" s="180"/>
      <c r="BT244" s="394"/>
      <c r="BU244" s="394"/>
      <c r="CJ244" s="56">
        <f t="shared" si="99"/>
        <v>1.4999999999999999E-2</v>
      </c>
      <c r="CK244" s="56">
        <f t="shared" si="100"/>
        <v>0</v>
      </c>
    </row>
    <row r="245" spans="1:89" s="46" customFormat="1" ht="39" customHeight="1" x14ac:dyDescent="0.3">
      <c r="A245" s="223"/>
      <c r="B245" s="245" t="s">
        <v>239</v>
      </c>
      <c r="C245" s="190"/>
      <c r="D245" s="421"/>
      <c r="E245" s="185">
        <f>SUM(E246:E252)</f>
        <v>8.5850000000000009</v>
      </c>
      <c r="F245" s="185">
        <f t="shared" ref="F245:BF245" si="115">SUM(F246:F252)</f>
        <v>0</v>
      </c>
      <c r="G245" s="185">
        <f t="shared" si="115"/>
        <v>0</v>
      </c>
      <c r="H245" s="185">
        <f t="shared" si="115"/>
        <v>0</v>
      </c>
      <c r="I245" s="185">
        <f>SUM(I246:I252)</f>
        <v>0</v>
      </c>
      <c r="J245" s="185">
        <f t="shared" si="115"/>
        <v>0</v>
      </c>
      <c r="K245" s="185">
        <f t="shared" si="115"/>
        <v>0</v>
      </c>
      <c r="L245" s="185">
        <f t="shared" si="115"/>
        <v>0</v>
      </c>
      <c r="M245" s="185">
        <f t="shared" si="115"/>
        <v>0</v>
      </c>
      <c r="N245" s="185">
        <f t="shared" si="115"/>
        <v>0</v>
      </c>
      <c r="O245" s="185">
        <f t="shared" si="115"/>
        <v>0</v>
      </c>
      <c r="P245" s="185">
        <f t="shared" si="115"/>
        <v>0</v>
      </c>
      <c r="Q245" s="185">
        <f t="shared" si="115"/>
        <v>0</v>
      </c>
      <c r="R245" s="185">
        <f t="shared" si="115"/>
        <v>0</v>
      </c>
      <c r="S245" s="185">
        <f t="shared" si="115"/>
        <v>0</v>
      </c>
      <c r="T245" s="185">
        <f t="shared" si="115"/>
        <v>0</v>
      </c>
      <c r="U245" s="185">
        <f t="shared" si="115"/>
        <v>0</v>
      </c>
      <c r="V245" s="185">
        <f t="shared" si="115"/>
        <v>0</v>
      </c>
      <c r="W245" s="185">
        <f t="shared" si="115"/>
        <v>0</v>
      </c>
      <c r="X245" s="185">
        <f t="shared" si="115"/>
        <v>0</v>
      </c>
      <c r="Y245" s="185">
        <f t="shared" si="115"/>
        <v>0</v>
      </c>
      <c r="Z245" s="185">
        <f t="shared" si="115"/>
        <v>0</v>
      </c>
      <c r="AA245" s="185">
        <f t="shared" si="115"/>
        <v>0</v>
      </c>
      <c r="AB245" s="185">
        <f t="shared" si="115"/>
        <v>0</v>
      </c>
      <c r="AC245" s="185">
        <f t="shared" si="115"/>
        <v>0</v>
      </c>
      <c r="AD245" s="185">
        <f t="shared" si="115"/>
        <v>0</v>
      </c>
      <c r="AE245" s="185">
        <f t="shared" si="115"/>
        <v>0</v>
      </c>
      <c r="AF245" s="185">
        <f t="shared" si="115"/>
        <v>0</v>
      </c>
      <c r="AG245" s="185">
        <f t="shared" si="115"/>
        <v>0</v>
      </c>
      <c r="AH245" s="185">
        <f t="shared" si="115"/>
        <v>0</v>
      </c>
      <c r="AI245" s="185">
        <f t="shared" si="115"/>
        <v>0</v>
      </c>
      <c r="AJ245" s="185">
        <f t="shared" si="115"/>
        <v>8.57</v>
      </c>
      <c r="AK245" s="185">
        <f t="shared" si="115"/>
        <v>0</v>
      </c>
      <c r="AL245" s="185">
        <f t="shared" si="115"/>
        <v>0</v>
      </c>
      <c r="AM245" s="185">
        <f t="shared" si="115"/>
        <v>0</v>
      </c>
      <c r="AN245" s="185">
        <f t="shared" si="115"/>
        <v>0</v>
      </c>
      <c r="AO245" s="185">
        <f t="shared" si="115"/>
        <v>0</v>
      </c>
      <c r="AP245" s="185">
        <f t="shared" si="115"/>
        <v>0</v>
      </c>
      <c r="AQ245" s="185">
        <f t="shared" si="115"/>
        <v>0</v>
      </c>
      <c r="AR245" s="185">
        <f t="shared" si="115"/>
        <v>0</v>
      </c>
      <c r="AS245" s="185">
        <f t="shared" si="115"/>
        <v>0</v>
      </c>
      <c r="AT245" s="185">
        <f t="shared" si="115"/>
        <v>0</v>
      </c>
      <c r="AU245" s="185">
        <f t="shared" si="115"/>
        <v>0</v>
      </c>
      <c r="AV245" s="185">
        <f t="shared" si="115"/>
        <v>0</v>
      </c>
      <c r="AW245" s="185">
        <f t="shared" si="115"/>
        <v>0</v>
      </c>
      <c r="AX245" s="185">
        <f t="shared" si="115"/>
        <v>0</v>
      </c>
      <c r="AY245" s="185">
        <f t="shared" si="115"/>
        <v>0</v>
      </c>
      <c r="AZ245" s="185">
        <f t="shared" si="115"/>
        <v>0</v>
      </c>
      <c r="BA245" s="185">
        <f t="shared" si="115"/>
        <v>0</v>
      </c>
      <c r="BB245" s="185">
        <f t="shared" si="115"/>
        <v>0</v>
      </c>
      <c r="BC245" s="185">
        <f t="shared" si="115"/>
        <v>0</v>
      </c>
      <c r="BD245" s="185">
        <f t="shared" si="115"/>
        <v>0</v>
      </c>
      <c r="BE245" s="185">
        <f t="shared" si="115"/>
        <v>1.4999999999999999E-2</v>
      </c>
      <c r="BF245" s="185">
        <f t="shared" si="115"/>
        <v>8.5850000000000009</v>
      </c>
      <c r="BG245" s="185">
        <f t="shared" ref="BG245:BM245" si="116">SUM(BG246:BG252)</f>
        <v>3.87</v>
      </c>
      <c r="BH245" s="185">
        <f t="shared" si="116"/>
        <v>1</v>
      </c>
      <c r="BI245" s="185">
        <f t="shared" si="116"/>
        <v>0</v>
      </c>
      <c r="BJ245" s="185">
        <f t="shared" si="116"/>
        <v>0</v>
      </c>
      <c r="BK245" s="185">
        <f t="shared" si="116"/>
        <v>0</v>
      </c>
      <c r="BL245" s="185">
        <f t="shared" si="116"/>
        <v>2.64</v>
      </c>
      <c r="BM245" s="185">
        <f t="shared" si="116"/>
        <v>0</v>
      </c>
      <c r="BN245" s="342"/>
      <c r="BO245" s="395"/>
      <c r="BP245" s="180"/>
      <c r="BQ245" s="395"/>
      <c r="BR245" s="213"/>
      <c r="BS245" s="344"/>
      <c r="BT245" s="229"/>
      <c r="BU245" s="229"/>
      <c r="CJ245" s="56">
        <f t="shared" si="99"/>
        <v>8.5850000000000009</v>
      </c>
      <c r="CK245" s="56">
        <f t="shared" si="100"/>
        <v>0</v>
      </c>
    </row>
    <row r="246" spans="1:89" s="48" customFormat="1" ht="212.45" customHeight="1" x14ac:dyDescent="0.3">
      <c r="A246" s="246">
        <v>21</v>
      </c>
      <c r="B246" s="202" t="s">
        <v>491</v>
      </c>
      <c r="C246" s="180" t="s">
        <v>492</v>
      </c>
      <c r="D246" s="180"/>
      <c r="E246" s="172">
        <v>3.87</v>
      </c>
      <c r="F246" s="174">
        <f t="shared" si="104"/>
        <v>0</v>
      </c>
      <c r="G246" s="174"/>
      <c r="H246" s="174"/>
      <c r="I246" s="247"/>
      <c r="J246" s="247"/>
      <c r="K246" s="247"/>
      <c r="L246" s="247"/>
      <c r="M246" s="174"/>
      <c r="N246" s="174"/>
      <c r="O246" s="174"/>
      <c r="P246" s="174"/>
      <c r="Q246" s="174"/>
      <c r="R246" s="174"/>
      <c r="S246" s="174"/>
      <c r="T246" s="174"/>
      <c r="U246" s="174"/>
      <c r="V246" s="174"/>
      <c r="W246" s="174"/>
      <c r="X246" s="174"/>
      <c r="Y246" s="247"/>
      <c r="Z246" s="174"/>
      <c r="AA246" s="174"/>
      <c r="AB246" s="174"/>
      <c r="AC246" s="174"/>
      <c r="AD246" s="174"/>
      <c r="AE246" s="174"/>
      <c r="AF246" s="174"/>
      <c r="AG246" s="174"/>
      <c r="AH246" s="174"/>
      <c r="AI246" s="174"/>
      <c r="AJ246" s="171">
        <v>3.87</v>
      </c>
      <c r="AK246" s="174"/>
      <c r="AL246" s="171"/>
      <c r="AM246" s="174"/>
      <c r="AN246" s="174"/>
      <c r="AO246" s="174"/>
      <c r="AP246" s="174"/>
      <c r="AQ246" s="174"/>
      <c r="AR246" s="174"/>
      <c r="AS246" s="174"/>
      <c r="AT246" s="174"/>
      <c r="AU246" s="174"/>
      <c r="AV246" s="174"/>
      <c r="AW246" s="174"/>
      <c r="AX246" s="174"/>
      <c r="AY246" s="174"/>
      <c r="AZ246" s="174"/>
      <c r="BA246" s="174"/>
      <c r="BB246" s="174"/>
      <c r="BC246" s="174"/>
      <c r="BD246" s="174"/>
      <c r="BE246" s="174"/>
      <c r="BF246" s="174">
        <f t="shared" si="114"/>
        <v>3.87</v>
      </c>
      <c r="BG246" s="174">
        <v>3.87</v>
      </c>
      <c r="BH246" s="186">
        <f>BG246/E246</f>
        <v>1</v>
      </c>
      <c r="BI246" s="178"/>
      <c r="BJ246" s="174"/>
      <c r="BK246" s="174"/>
      <c r="BL246" s="247">
        <v>2.64</v>
      </c>
      <c r="BM246" s="174"/>
      <c r="BN246" s="303" t="s">
        <v>493</v>
      </c>
      <c r="BO246" s="205" t="s">
        <v>255</v>
      </c>
      <c r="BP246" s="174" t="s">
        <v>204</v>
      </c>
      <c r="BQ246" s="302"/>
      <c r="BR246" s="189">
        <v>2021</v>
      </c>
      <c r="BS246" s="180"/>
      <c r="BT246" s="170"/>
      <c r="BU246" s="192">
        <f>SUM(G246:X246,Z246:AK246,AM246:BE246)</f>
        <v>3.87</v>
      </c>
      <c r="CJ246" s="56">
        <f t="shared" si="99"/>
        <v>3.87</v>
      </c>
      <c r="CK246" s="56">
        <f t="shared" si="100"/>
        <v>0</v>
      </c>
    </row>
    <row r="247" spans="1:89" s="118" customFormat="1" ht="60.75" x14ac:dyDescent="0.3">
      <c r="A247" s="246">
        <v>22</v>
      </c>
      <c r="B247" s="202" t="s">
        <v>494</v>
      </c>
      <c r="C247" s="180" t="s">
        <v>492</v>
      </c>
      <c r="D247" s="180"/>
      <c r="E247" s="185">
        <v>0.5</v>
      </c>
      <c r="F247" s="174">
        <f t="shared" si="104"/>
        <v>0</v>
      </c>
      <c r="G247" s="393"/>
      <c r="H247" s="205"/>
      <c r="I247" s="388"/>
      <c r="J247" s="388"/>
      <c r="K247" s="388"/>
      <c r="L247" s="388"/>
      <c r="M247" s="388"/>
      <c r="N247" s="388"/>
      <c r="O247" s="388"/>
      <c r="P247" s="388"/>
      <c r="Q247" s="388"/>
      <c r="R247" s="388"/>
      <c r="S247" s="388"/>
      <c r="T247" s="388"/>
      <c r="U247" s="388"/>
      <c r="V247" s="388"/>
      <c r="W247" s="388"/>
      <c r="X247" s="388"/>
      <c r="Y247" s="247"/>
      <c r="Z247" s="388"/>
      <c r="AA247" s="388"/>
      <c r="AB247" s="388"/>
      <c r="AC247" s="388"/>
      <c r="AD247" s="388"/>
      <c r="AE247" s="388"/>
      <c r="AF247" s="388"/>
      <c r="AG247" s="388"/>
      <c r="AH247" s="388"/>
      <c r="AI247" s="388"/>
      <c r="AJ247" s="174">
        <v>0.5</v>
      </c>
      <c r="AK247" s="388"/>
      <c r="AL247" s="171"/>
      <c r="AM247" s="388"/>
      <c r="AN247" s="388"/>
      <c r="AO247" s="388"/>
      <c r="AP247" s="388"/>
      <c r="AQ247" s="388"/>
      <c r="AR247" s="388"/>
      <c r="AS247" s="388"/>
      <c r="AT247" s="388"/>
      <c r="AU247" s="388"/>
      <c r="AV247" s="388"/>
      <c r="AW247" s="388"/>
      <c r="AX247" s="388"/>
      <c r="AY247" s="388"/>
      <c r="AZ247" s="388"/>
      <c r="BA247" s="388"/>
      <c r="BB247" s="388"/>
      <c r="BC247" s="388"/>
      <c r="BD247" s="388"/>
      <c r="BE247" s="388"/>
      <c r="BF247" s="174">
        <f t="shared" si="114"/>
        <v>0.5</v>
      </c>
      <c r="BG247" s="205"/>
      <c r="BH247" s="177"/>
      <c r="BI247" s="205"/>
      <c r="BJ247" s="205"/>
      <c r="BK247" s="205"/>
      <c r="BL247" s="205"/>
      <c r="BM247" s="205"/>
      <c r="BN247" s="368" t="s">
        <v>465</v>
      </c>
      <c r="BO247" s="205"/>
      <c r="BP247" s="180"/>
      <c r="BQ247" s="205"/>
      <c r="BR247" s="213">
        <v>2021</v>
      </c>
      <c r="BS247" s="180"/>
      <c r="BT247" s="264"/>
      <c r="BU247" s="264"/>
      <c r="CJ247" s="56">
        <f t="shared" si="99"/>
        <v>0.5</v>
      </c>
      <c r="CK247" s="56">
        <f t="shared" si="100"/>
        <v>0</v>
      </c>
    </row>
    <row r="248" spans="1:89" s="118" customFormat="1" ht="59.25" customHeight="1" x14ac:dyDescent="0.3">
      <c r="A248" s="246">
        <v>23</v>
      </c>
      <c r="B248" s="202" t="s">
        <v>495</v>
      </c>
      <c r="C248" s="180" t="s">
        <v>78</v>
      </c>
      <c r="D248" s="213"/>
      <c r="E248" s="185">
        <v>2.2999999999999998</v>
      </c>
      <c r="F248" s="174">
        <f t="shared" si="104"/>
        <v>0</v>
      </c>
      <c r="G248" s="393"/>
      <c r="H248" s="205"/>
      <c r="I248" s="388"/>
      <c r="J248" s="388"/>
      <c r="K248" s="388"/>
      <c r="L248" s="388"/>
      <c r="M248" s="388"/>
      <c r="N248" s="388"/>
      <c r="O248" s="388"/>
      <c r="P248" s="388"/>
      <c r="Q248" s="388"/>
      <c r="R248" s="388"/>
      <c r="S248" s="388"/>
      <c r="T248" s="388"/>
      <c r="U248" s="388"/>
      <c r="V248" s="388"/>
      <c r="W248" s="388"/>
      <c r="X248" s="388"/>
      <c r="Y248" s="247"/>
      <c r="Z248" s="388"/>
      <c r="AA248" s="388"/>
      <c r="AB248" s="388"/>
      <c r="AC248" s="388"/>
      <c r="AD248" s="388"/>
      <c r="AE248" s="388"/>
      <c r="AF248" s="388"/>
      <c r="AG248" s="388"/>
      <c r="AH248" s="388"/>
      <c r="AI248" s="388"/>
      <c r="AJ248" s="174">
        <v>2.2999999999999998</v>
      </c>
      <c r="AK248" s="388"/>
      <c r="AL248" s="171"/>
      <c r="AM248" s="388"/>
      <c r="AN248" s="388"/>
      <c r="AO248" s="388"/>
      <c r="AP248" s="388"/>
      <c r="AQ248" s="388"/>
      <c r="AR248" s="388"/>
      <c r="AS248" s="388"/>
      <c r="AT248" s="388"/>
      <c r="AU248" s="388"/>
      <c r="AV248" s="388"/>
      <c r="AW248" s="388"/>
      <c r="AX248" s="388"/>
      <c r="AY248" s="388"/>
      <c r="AZ248" s="388"/>
      <c r="BA248" s="388"/>
      <c r="BB248" s="388"/>
      <c r="BC248" s="388"/>
      <c r="BD248" s="388"/>
      <c r="BE248" s="388"/>
      <c r="BF248" s="174">
        <f t="shared" si="114"/>
        <v>2.2999999999999998</v>
      </c>
      <c r="BG248" s="205"/>
      <c r="BH248" s="177"/>
      <c r="BI248" s="205"/>
      <c r="BJ248" s="205"/>
      <c r="BK248" s="205"/>
      <c r="BL248" s="205"/>
      <c r="BM248" s="205"/>
      <c r="BN248" s="368" t="s">
        <v>496</v>
      </c>
      <c r="BO248" s="205"/>
      <c r="BP248" s="180"/>
      <c r="BQ248" s="205"/>
      <c r="BR248" s="213">
        <v>2021</v>
      </c>
      <c r="BS248" s="180"/>
      <c r="BT248" s="264"/>
      <c r="BU248" s="264"/>
      <c r="CJ248" s="56">
        <f t="shared" si="99"/>
        <v>2.2999999999999998</v>
      </c>
      <c r="CK248" s="56">
        <f t="shared" si="100"/>
        <v>0</v>
      </c>
    </row>
    <row r="249" spans="1:89" s="118" customFormat="1" ht="59.25" customHeight="1" x14ac:dyDescent="0.3">
      <c r="A249" s="246">
        <v>24</v>
      </c>
      <c r="B249" s="202" t="s">
        <v>497</v>
      </c>
      <c r="C249" s="180" t="s">
        <v>78</v>
      </c>
      <c r="D249" s="213"/>
      <c r="E249" s="185">
        <v>0.1</v>
      </c>
      <c r="F249" s="174">
        <f t="shared" si="104"/>
        <v>0</v>
      </c>
      <c r="G249" s="393"/>
      <c r="H249" s="205"/>
      <c r="I249" s="388"/>
      <c r="J249" s="388"/>
      <c r="K249" s="388"/>
      <c r="L249" s="388"/>
      <c r="M249" s="388"/>
      <c r="N249" s="388"/>
      <c r="O249" s="388"/>
      <c r="P249" s="388"/>
      <c r="Q249" s="388"/>
      <c r="R249" s="388"/>
      <c r="S249" s="388"/>
      <c r="T249" s="388"/>
      <c r="U249" s="388"/>
      <c r="V249" s="388"/>
      <c r="W249" s="388"/>
      <c r="X249" s="388"/>
      <c r="Y249" s="247"/>
      <c r="Z249" s="388"/>
      <c r="AA249" s="388"/>
      <c r="AB249" s="388"/>
      <c r="AC249" s="388"/>
      <c r="AD249" s="388"/>
      <c r="AE249" s="388"/>
      <c r="AF249" s="388"/>
      <c r="AG249" s="388"/>
      <c r="AH249" s="388"/>
      <c r="AI249" s="388"/>
      <c r="AJ249" s="174">
        <v>0.1</v>
      </c>
      <c r="AK249" s="388"/>
      <c r="AL249" s="171"/>
      <c r="AM249" s="388"/>
      <c r="AN249" s="388"/>
      <c r="AO249" s="388"/>
      <c r="AP249" s="388"/>
      <c r="AQ249" s="388"/>
      <c r="AR249" s="388"/>
      <c r="AS249" s="388"/>
      <c r="AT249" s="388"/>
      <c r="AU249" s="388"/>
      <c r="AV249" s="388"/>
      <c r="AW249" s="388"/>
      <c r="AX249" s="388"/>
      <c r="AY249" s="388"/>
      <c r="AZ249" s="388"/>
      <c r="BA249" s="388"/>
      <c r="BB249" s="388"/>
      <c r="BC249" s="388"/>
      <c r="BD249" s="388"/>
      <c r="BE249" s="388"/>
      <c r="BF249" s="174">
        <f t="shared" si="114"/>
        <v>0.1</v>
      </c>
      <c r="BG249" s="205"/>
      <c r="BH249" s="177"/>
      <c r="BI249" s="205"/>
      <c r="BJ249" s="205"/>
      <c r="BK249" s="205"/>
      <c r="BL249" s="205"/>
      <c r="BM249" s="205"/>
      <c r="BN249" s="368" t="s">
        <v>496</v>
      </c>
      <c r="BO249" s="205"/>
      <c r="BP249" s="180"/>
      <c r="BQ249" s="205"/>
      <c r="BR249" s="213">
        <v>2021</v>
      </c>
      <c r="BS249" s="180"/>
      <c r="BT249" s="264"/>
      <c r="BU249" s="264"/>
      <c r="CJ249" s="56">
        <f t="shared" si="99"/>
        <v>0.1</v>
      </c>
      <c r="CK249" s="56">
        <f t="shared" si="100"/>
        <v>0</v>
      </c>
    </row>
    <row r="250" spans="1:89" s="118" customFormat="1" ht="60.75" x14ac:dyDescent="0.3">
      <c r="A250" s="246">
        <v>25</v>
      </c>
      <c r="B250" s="202" t="s">
        <v>498</v>
      </c>
      <c r="C250" s="180" t="s">
        <v>78</v>
      </c>
      <c r="D250" s="213"/>
      <c r="E250" s="185">
        <v>1.4</v>
      </c>
      <c r="F250" s="174">
        <f t="shared" si="104"/>
        <v>0</v>
      </c>
      <c r="G250" s="393"/>
      <c r="H250" s="205"/>
      <c r="I250" s="388"/>
      <c r="J250" s="388"/>
      <c r="K250" s="388"/>
      <c r="L250" s="388"/>
      <c r="M250" s="388"/>
      <c r="N250" s="388"/>
      <c r="O250" s="388"/>
      <c r="P250" s="388"/>
      <c r="Q250" s="388"/>
      <c r="R250" s="388"/>
      <c r="S250" s="388"/>
      <c r="T250" s="388"/>
      <c r="U250" s="388"/>
      <c r="V250" s="388"/>
      <c r="W250" s="388"/>
      <c r="X250" s="388"/>
      <c r="Y250" s="247"/>
      <c r="Z250" s="388"/>
      <c r="AA250" s="388"/>
      <c r="AB250" s="388"/>
      <c r="AC250" s="388"/>
      <c r="AD250" s="388"/>
      <c r="AE250" s="388"/>
      <c r="AF250" s="388"/>
      <c r="AG250" s="388"/>
      <c r="AH250" s="388"/>
      <c r="AI250" s="388"/>
      <c r="AJ250" s="174">
        <v>1.4</v>
      </c>
      <c r="AK250" s="388"/>
      <c r="AL250" s="171"/>
      <c r="AM250" s="388"/>
      <c r="AN250" s="388"/>
      <c r="AO250" s="388"/>
      <c r="AP250" s="388"/>
      <c r="AQ250" s="388"/>
      <c r="AR250" s="388"/>
      <c r="AS250" s="388"/>
      <c r="AT250" s="388"/>
      <c r="AU250" s="388"/>
      <c r="AV250" s="388"/>
      <c r="AW250" s="388"/>
      <c r="AX250" s="388"/>
      <c r="AY250" s="388"/>
      <c r="AZ250" s="388"/>
      <c r="BA250" s="388"/>
      <c r="BB250" s="388"/>
      <c r="BC250" s="388"/>
      <c r="BD250" s="388"/>
      <c r="BE250" s="388"/>
      <c r="BF250" s="174">
        <f t="shared" si="114"/>
        <v>1.4</v>
      </c>
      <c r="BG250" s="205"/>
      <c r="BH250" s="177"/>
      <c r="BI250" s="205"/>
      <c r="BJ250" s="205"/>
      <c r="BK250" s="205"/>
      <c r="BL250" s="205"/>
      <c r="BM250" s="205"/>
      <c r="BN250" s="368" t="s">
        <v>496</v>
      </c>
      <c r="BO250" s="205"/>
      <c r="BP250" s="180"/>
      <c r="BQ250" s="205"/>
      <c r="BR250" s="213">
        <v>2021</v>
      </c>
      <c r="BS250" s="180"/>
      <c r="BT250" s="264"/>
      <c r="BU250" s="264"/>
      <c r="CJ250" s="56">
        <f t="shared" si="99"/>
        <v>1.4</v>
      </c>
      <c r="CK250" s="56">
        <f t="shared" si="100"/>
        <v>0</v>
      </c>
    </row>
    <row r="251" spans="1:89" s="118" customFormat="1" ht="53.25" customHeight="1" x14ac:dyDescent="0.3">
      <c r="A251" s="246">
        <v>26</v>
      </c>
      <c r="B251" s="202" t="s">
        <v>624</v>
      </c>
      <c r="C251" s="180" t="s">
        <v>78</v>
      </c>
      <c r="D251" s="213"/>
      <c r="E251" s="428">
        <v>1.4999999999999999E-2</v>
      </c>
      <c r="F251" s="422">
        <f>SUM(G251:H251)</f>
        <v>0</v>
      </c>
      <c r="G251" s="393"/>
      <c r="H251" s="205"/>
      <c r="I251" s="388"/>
      <c r="J251" s="388"/>
      <c r="K251" s="388"/>
      <c r="L251" s="388"/>
      <c r="M251" s="388"/>
      <c r="N251" s="388"/>
      <c r="O251" s="388"/>
      <c r="P251" s="388"/>
      <c r="Q251" s="388"/>
      <c r="R251" s="388"/>
      <c r="S251" s="388"/>
      <c r="T251" s="388"/>
      <c r="U251" s="388"/>
      <c r="V251" s="388"/>
      <c r="W251" s="388"/>
      <c r="X251" s="388"/>
      <c r="Y251" s="247"/>
      <c r="Z251" s="388"/>
      <c r="AA251" s="388"/>
      <c r="AB251" s="388"/>
      <c r="AC251" s="388"/>
      <c r="AD251" s="388"/>
      <c r="AE251" s="388"/>
      <c r="AF251" s="388"/>
      <c r="AG251" s="388"/>
      <c r="AH251" s="388"/>
      <c r="AI251" s="388"/>
      <c r="AJ251" s="422"/>
      <c r="AK251" s="388"/>
      <c r="AL251" s="171"/>
      <c r="AM251" s="388"/>
      <c r="AN251" s="388"/>
      <c r="AO251" s="388"/>
      <c r="AP251" s="388"/>
      <c r="AQ251" s="388"/>
      <c r="AR251" s="388"/>
      <c r="AS251" s="388"/>
      <c r="AT251" s="388"/>
      <c r="AU251" s="388"/>
      <c r="AV251" s="388"/>
      <c r="AW251" s="388"/>
      <c r="AX251" s="388"/>
      <c r="AY251" s="388"/>
      <c r="AZ251" s="388"/>
      <c r="BA251" s="388"/>
      <c r="BB251" s="388"/>
      <c r="BC251" s="388"/>
      <c r="BD251" s="388"/>
      <c r="BE251" s="437">
        <v>1.4999999999999999E-2</v>
      </c>
      <c r="BF251" s="422">
        <f t="shared" si="114"/>
        <v>1.4999999999999999E-2</v>
      </c>
      <c r="BG251" s="205"/>
      <c r="BH251" s="424"/>
      <c r="BI251" s="205"/>
      <c r="BJ251" s="205"/>
      <c r="BK251" s="205"/>
      <c r="BL251" s="205"/>
      <c r="BM251" s="205"/>
      <c r="BN251" s="368" t="s">
        <v>496</v>
      </c>
      <c r="BO251" s="205"/>
      <c r="BP251" s="180"/>
      <c r="BQ251" s="205"/>
      <c r="BR251" s="213"/>
      <c r="BS251" s="180"/>
      <c r="BT251" s="264"/>
      <c r="BU251" s="264"/>
      <c r="CJ251" s="56">
        <f t="shared" si="99"/>
        <v>1.4999999999999999E-2</v>
      </c>
      <c r="CK251" s="56">
        <f t="shared" si="100"/>
        <v>0</v>
      </c>
    </row>
    <row r="252" spans="1:89" s="118" customFormat="1" ht="60.75" x14ac:dyDescent="0.3">
      <c r="A252" s="246">
        <v>27</v>
      </c>
      <c r="B252" s="202" t="s">
        <v>499</v>
      </c>
      <c r="C252" s="174" t="s">
        <v>78</v>
      </c>
      <c r="D252" s="419"/>
      <c r="E252" s="172">
        <v>0.4</v>
      </c>
      <c r="F252" s="174">
        <f t="shared" si="104"/>
        <v>0</v>
      </c>
      <c r="G252" s="205"/>
      <c r="H252" s="269"/>
      <c r="I252" s="270"/>
      <c r="J252" s="271"/>
      <c r="K252" s="271"/>
      <c r="L252" s="271"/>
      <c r="M252" s="269"/>
      <c r="N252" s="269"/>
      <c r="O252" s="269"/>
      <c r="P252" s="269"/>
      <c r="Q252" s="269"/>
      <c r="R252" s="269"/>
      <c r="S252" s="269"/>
      <c r="T252" s="269"/>
      <c r="U252" s="269"/>
      <c r="V252" s="269"/>
      <c r="W252" s="269"/>
      <c r="X252" s="269"/>
      <c r="Y252" s="247"/>
      <c r="Z252" s="269"/>
      <c r="AA252" s="269"/>
      <c r="AB252" s="269"/>
      <c r="AC252" s="269"/>
      <c r="AD252" s="269"/>
      <c r="AE252" s="269"/>
      <c r="AF252" s="269"/>
      <c r="AG252" s="269"/>
      <c r="AH252" s="269"/>
      <c r="AI252" s="269"/>
      <c r="AJ252" s="171">
        <v>0.4</v>
      </c>
      <c r="AK252" s="269"/>
      <c r="AL252" s="171"/>
      <c r="AM252" s="269"/>
      <c r="AN252" s="269"/>
      <c r="AO252" s="269"/>
      <c r="AP252" s="269"/>
      <c r="AQ252" s="269"/>
      <c r="AR252" s="269"/>
      <c r="AS252" s="269"/>
      <c r="AT252" s="269"/>
      <c r="AU252" s="269"/>
      <c r="AV252" s="269"/>
      <c r="AW252" s="269"/>
      <c r="AX252" s="269"/>
      <c r="AY252" s="269"/>
      <c r="AZ252" s="269"/>
      <c r="BA252" s="269"/>
      <c r="BB252" s="269"/>
      <c r="BC252" s="269"/>
      <c r="BD252" s="269"/>
      <c r="BE252" s="269"/>
      <c r="BF252" s="174">
        <f t="shared" si="114"/>
        <v>0.4</v>
      </c>
      <c r="BG252" s="205"/>
      <c r="BH252" s="177"/>
      <c r="BI252" s="205"/>
      <c r="BJ252" s="205"/>
      <c r="BK252" s="205"/>
      <c r="BL252" s="205"/>
      <c r="BM252" s="205"/>
      <c r="BN252" s="368" t="s">
        <v>465</v>
      </c>
      <c r="BO252" s="205"/>
      <c r="BP252" s="180"/>
      <c r="BQ252" s="205"/>
      <c r="BR252" s="213">
        <v>2021</v>
      </c>
      <c r="BS252" s="180"/>
      <c r="BT252" s="264"/>
      <c r="BU252" s="264"/>
      <c r="CJ252" s="56">
        <f t="shared" si="99"/>
        <v>0.4</v>
      </c>
      <c r="CK252" s="56">
        <f t="shared" si="100"/>
        <v>0</v>
      </c>
    </row>
    <row r="253" spans="1:89" s="46" customFormat="1" ht="20.25" x14ac:dyDescent="0.3">
      <c r="A253" s="223"/>
      <c r="B253" s="245" t="s">
        <v>201</v>
      </c>
      <c r="C253" s="190"/>
      <c r="D253" s="421"/>
      <c r="E253" s="185">
        <f>SUM(E254:E270)</f>
        <v>8.5943880000000004</v>
      </c>
      <c r="F253" s="185">
        <f t="shared" ref="F253:BE253" si="117">SUM(F254:F270)</f>
        <v>0</v>
      </c>
      <c r="G253" s="185">
        <f t="shared" si="117"/>
        <v>0</v>
      </c>
      <c r="H253" s="185">
        <f t="shared" si="117"/>
        <v>0</v>
      </c>
      <c r="I253" s="185">
        <f t="shared" si="117"/>
        <v>0</v>
      </c>
      <c r="J253" s="185">
        <f t="shared" si="117"/>
        <v>0</v>
      </c>
      <c r="K253" s="185">
        <f t="shared" si="117"/>
        <v>0</v>
      </c>
      <c r="L253" s="185">
        <f t="shared" si="117"/>
        <v>0</v>
      </c>
      <c r="M253" s="185">
        <f t="shared" si="117"/>
        <v>0</v>
      </c>
      <c r="N253" s="185">
        <f t="shared" si="117"/>
        <v>0</v>
      </c>
      <c r="O253" s="185">
        <f t="shared" si="117"/>
        <v>0</v>
      </c>
      <c r="P253" s="185">
        <f t="shared" si="117"/>
        <v>0</v>
      </c>
      <c r="Q253" s="185">
        <f t="shared" si="117"/>
        <v>0</v>
      </c>
      <c r="R253" s="185">
        <f t="shared" si="117"/>
        <v>0</v>
      </c>
      <c r="S253" s="185">
        <f t="shared" si="117"/>
        <v>0</v>
      </c>
      <c r="T253" s="185">
        <f t="shared" si="117"/>
        <v>0</v>
      </c>
      <c r="U253" s="185">
        <f t="shared" si="117"/>
        <v>0</v>
      </c>
      <c r="V253" s="185">
        <f t="shared" si="117"/>
        <v>0</v>
      </c>
      <c r="W253" s="185">
        <f t="shared" si="117"/>
        <v>0</v>
      </c>
      <c r="X253" s="185">
        <f t="shared" si="117"/>
        <v>0</v>
      </c>
      <c r="Y253" s="185">
        <f t="shared" si="117"/>
        <v>0</v>
      </c>
      <c r="Z253" s="185">
        <f t="shared" si="117"/>
        <v>0</v>
      </c>
      <c r="AA253" s="185">
        <f t="shared" si="117"/>
        <v>0</v>
      </c>
      <c r="AB253" s="185">
        <f t="shared" si="117"/>
        <v>0</v>
      </c>
      <c r="AC253" s="185">
        <f t="shared" si="117"/>
        <v>0</v>
      </c>
      <c r="AD253" s="185">
        <f t="shared" si="117"/>
        <v>0</v>
      </c>
      <c r="AE253" s="185">
        <f t="shared" si="117"/>
        <v>0</v>
      </c>
      <c r="AF253" s="185">
        <f t="shared" si="117"/>
        <v>0</v>
      </c>
      <c r="AG253" s="185">
        <f t="shared" si="117"/>
        <v>0</v>
      </c>
      <c r="AH253" s="185">
        <f t="shared" si="117"/>
        <v>0</v>
      </c>
      <c r="AI253" s="185">
        <f t="shared" si="117"/>
        <v>8.5943880000000004</v>
      </c>
      <c r="AJ253" s="185">
        <f t="shared" si="117"/>
        <v>0</v>
      </c>
      <c r="AK253" s="185">
        <f t="shared" si="117"/>
        <v>0</v>
      </c>
      <c r="AL253" s="185">
        <f t="shared" si="117"/>
        <v>0</v>
      </c>
      <c r="AM253" s="185">
        <f t="shared" si="117"/>
        <v>0</v>
      </c>
      <c r="AN253" s="185">
        <f t="shared" si="117"/>
        <v>0</v>
      </c>
      <c r="AO253" s="185">
        <f t="shared" si="117"/>
        <v>0</v>
      </c>
      <c r="AP253" s="185">
        <f t="shared" si="117"/>
        <v>0</v>
      </c>
      <c r="AQ253" s="185">
        <f t="shared" si="117"/>
        <v>0</v>
      </c>
      <c r="AR253" s="185">
        <f t="shared" si="117"/>
        <v>0</v>
      </c>
      <c r="AS253" s="185">
        <f t="shared" si="117"/>
        <v>0</v>
      </c>
      <c r="AT253" s="185">
        <f t="shared" si="117"/>
        <v>0</v>
      </c>
      <c r="AU253" s="185">
        <f t="shared" si="117"/>
        <v>0</v>
      </c>
      <c r="AV253" s="185">
        <f t="shared" si="117"/>
        <v>0</v>
      </c>
      <c r="AW253" s="185">
        <f t="shared" si="117"/>
        <v>0</v>
      </c>
      <c r="AX253" s="185">
        <f t="shared" si="117"/>
        <v>0</v>
      </c>
      <c r="AY253" s="185">
        <f t="shared" si="117"/>
        <v>0</v>
      </c>
      <c r="AZ253" s="185">
        <f t="shared" si="117"/>
        <v>0</v>
      </c>
      <c r="BA253" s="185">
        <f t="shared" si="117"/>
        <v>0</v>
      </c>
      <c r="BB253" s="185">
        <f t="shared" si="117"/>
        <v>0</v>
      </c>
      <c r="BC253" s="185">
        <f t="shared" si="117"/>
        <v>0</v>
      </c>
      <c r="BD253" s="185">
        <f t="shared" si="117"/>
        <v>0</v>
      </c>
      <c r="BE253" s="185">
        <f t="shared" si="117"/>
        <v>0</v>
      </c>
      <c r="BF253" s="185">
        <f t="shared" si="114"/>
        <v>8.5943880000000004</v>
      </c>
      <c r="BG253" s="366"/>
      <c r="BH253" s="186"/>
      <c r="BI253" s="366"/>
      <c r="BJ253" s="366"/>
      <c r="BK253" s="366"/>
      <c r="BL253" s="366"/>
      <c r="BM253" s="366"/>
      <c r="BN253" s="342"/>
      <c r="BO253" s="366"/>
      <c r="BP253" s="190"/>
      <c r="BQ253" s="366"/>
      <c r="BR253" s="223"/>
      <c r="BS253" s="190"/>
      <c r="BT253" s="229"/>
      <c r="BU253" s="229"/>
      <c r="CJ253" s="56">
        <f t="shared" si="99"/>
        <v>8.5943880000000004</v>
      </c>
      <c r="CK253" s="56">
        <f t="shared" si="100"/>
        <v>0</v>
      </c>
    </row>
    <row r="254" spans="1:89" s="109" customFormat="1" ht="51.75" customHeight="1" x14ac:dyDescent="0.3">
      <c r="A254" s="246">
        <v>28</v>
      </c>
      <c r="B254" s="202" t="s">
        <v>500</v>
      </c>
      <c r="C254" s="265" t="s">
        <v>87</v>
      </c>
      <c r="D254" s="265"/>
      <c r="E254" s="172">
        <v>1.2</v>
      </c>
      <c r="F254" s="174">
        <f t="shared" si="104"/>
        <v>0</v>
      </c>
      <c r="G254" s="205"/>
      <c r="H254" s="205"/>
      <c r="I254" s="247"/>
      <c r="J254" s="247"/>
      <c r="K254" s="247"/>
      <c r="L254" s="277"/>
      <c r="M254" s="205"/>
      <c r="N254" s="205"/>
      <c r="O254" s="205"/>
      <c r="P254" s="205"/>
      <c r="Q254" s="205"/>
      <c r="R254" s="205"/>
      <c r="S254" s="205"/>
      <c r="T254" s="205"/>
      <c r="U254" s="205"/>
      <c r="V254" s="205"/>
      <c r="W254" s="205"/>
      <c r="X254" s="205"/>
      <c r="Y254" s="247"/>
      <c r="Z254" s="205"/>
      <c r="AA254" s="205"/>
      <c r="AB254" s="205"/>
      <c r="AC254" s="205"/>
      <c r="AD254" s="205"/>
      <c r="AE254" s="205"/>
      <c r="AF254" s="205"/>
      <c r="AG254" s="205"/>
      <c r="AH254" s="205"/>
      <c r="AI254" s="396">
        <v>1.2</v>
      </c>
      <c r="AJ254" s="205"/>
      <c r="AK254" s="205"/>
      <c r="AL254" s="171"/>
      <c r="AM254" s="205"/>
      <c r="AN254" s="205"/>
      <c r="AO254" s="205"/>
      <c r="AP254" s="205"/>
      <c r="AQ254" s="205"/>
      <c r="AR254" s="205"/>
      <c r="AS254" s="205"/>
      <c r="AT254" s="205"/>
      <c r="AU254" s="205"/>
      <c r="AV254" s="205"/>
      <c r="AW254" s="205"/>
      <c r="AX254" s="205"/>
      <c r="AY254" s="205"/>
      <c r="AZ254" s="205"/>
      <c r="BA254" s="205"/>
      <c r="BB254" s="205"/>
      <c r="BC254" s="205"/>
      <c r="BD254" s="205"/>
      <c r="BE254" s="174"/>
      <c r="BF254" s="174">
        <f t="shared" si="114"/>
        <v>1.2</v>
      </c>
      <c r="BG254" s="205"/>
      <c r="BH254" s="186">
        <f>BG254/E254</f>
        <v>0</v>
      </c>
      <c r="BI254" s="205"/>
      <c r="BJ254" s="205"/>
      <c r="BK254" s="205"/>
      <c r="BL254" s="205"/>
      <c r="BM254" s="205"/>
      <c r="BN254" s="368" t="s">
        <v>465</v>
      </c>
      <c r="BO254" s="205"/>
      <c r="BP254" s="180"/>
      <c r="BQ254" s="205"/>
      <c r="BR254" s="213">
        <v>2021</v>
      </c>
      <c r="BS254" s="180"/>
      <c r="BT254" s="170"/>
      <c r="BU254" s="192" t="e">
        <f>SUM(#REF!,#REF!,#REF!)</f>
        <v>#REF!</v>
      </c>
      <c r="CJ254" s="56">
        <f t="shared" si="99"/>
        <v>1.2</v>
      </c>
      <c r="CK254" s="56">
        <f t="shared" si="100"/>
        <v>0</v>
      </c>
    </row>
    <row r="255" spans="1:89" s="119" customFormat="1" ht="55.5" customHeight="1" x14ac:dyDescent="0.3">
      <c r="A255" s="246">
        <v>29</v>
      </c>
      <c r="B255" s="202" t="s">
        <v>500</v>
      </c>
      <c r="C255" s="265" t="s">
        <v>176</v>
      </c>
      <c r="D255" s="265"/>
      <c r="E255" s="185">
        <v>0.15</v>
      </c>
      <c r="F255" s="174">
        <f t="shared" si="104"/>
        <v>0</v>
      </c>
      <c r="G255" s="205"/>
      <c r="H255" s="205"/>
      <c r="I255" s="247"/>
      <c r="J255" s="247"/>
      <c r="K255" s="247"/>
      <c r="L255" s="277"/>
      <c r="M255" s="205"/>
      <c r="N255" s="205"/>
      <c r="O255" s="205"/>
      <c r="P255" s="205"/>
      <c r="Q255" s="205"/>
      <c r="R255" s="205"/>
      <c r="S255" s="205"/>
      <c r="T255" s="205"/>
      <c r="U255" s="205"/>
      <c r="V255" s="205"/>
      <c r="W255" s="205"/>
      <c r="X255" s="205"/>
      <c r="Y255" s="247"/>
      <c r="Z255" s="205"/>
      <c r="AA255" s="205"/>
      <c r="AB255" s="205"/>
      <c r="AC255" s="205"/>
      <c r="AD255" s="205"/>
      <c r="AE255" s="205"/>
      <c r="AF255" s="205"/>
      <c r="AG255" s="205"/>
      <c r="AH255" s="205"/>
      <c r="AI255" s="396">
        <v>0.15</v>
      </c>
      <c r="AJ255" s="205"/>
      <c r="AK255" s="205"/>
      <c r="AL255" s="171"/>
      <c r="AM255" s="205"/>
      <c r="AN255" s="205"/>
      <c r="AO255" s="205"/>
      <c r="AP255" s="205"/>
      <c r="AQ255" s="205"/>
      <c r="AR255" s="205"/>
      <c r="AS255" s="205"/>
      <c r="AT255" s="205"/>
      <c r="AU255" s="205"/>
      <c r="AV255" s="205"/>
      <c r="AW255" s="205"/>
      <c r="AX255" s="205"/>
      <c r="AY255" s="205"/>
      <c r="AZ255" s="205"/>
      <c r="BA255" s="205"/>
      <c r="BB255" s="205"/>
      <c r="BC255" s="205"/>
      <c r="BD255" s="205"/>
      <c r="BE255" s="174"/>
      <c r="BF255" s="174">
        <f t="shared" si="114"/>
        <v>0.15</v>
      </c>
      <c r="BG255" s="205"/>
      <c r="BH255" s="186"/>
      <c r="BI255" s="205"/>
      <c r="BJ255" s="205"/>
      <c r="BK255" s="205"/>
      <c r="BL255" s="205"/>
      <c r="BM255" s="205"/>
      <c r="BN255" s="368" t="s">
        <v>465</v>
      </c>
      <c r="BO255" s="205"/>
      <c r="BP255" s="180"/>
      <c r="BQ255" s="205"/>
      <c r="BR255" s="213">
        <v>2021</v>
      </c>
      <c r="BS255" s="180"/>
      <c r="BT255" s="170"/>
      <c r="BU255" s="192"/>
      <c r="CJ255" s="56">
        <f t="shared" si="99"/>
        <v>0.15</v>
      </c>
      <c r="CK255" s="56">
        <f t="shared" si="100"/>
        <v>0</v>
      </c>
    </row>
    <row r="256" spans="1:89" s="108" customFormat="1" ht="54" customHeight="1" x14ac:dyDescent="0.3">
      <c r="A256" s="246">
        <v>30</v>
      </c>
      <c r="B256" s="202" t="s">
        <v>500</v>
      </c>
      <c r="C256" s="265" t="s">
        <v>333</v>
      </c>
      <c r="D256" s="265"/>
      <c r="E256" s="185">
        <v>0.2</v>
      </c>
      <c r="F256" s="174">
        <f t="shared" si="104"/>
        <v>0</v>
      </c>
      <c r="G256" s="205"/>
      <c r="H256" s="205"/>
      <c r="I256" s="247"/>
      <c r="J256" s="247"/>
      <c r="K256" s="247"/>
      <c r="L256" s="277"/>
      <c r="M256" s="205"/>
      <c r="N256" s="205"/>
      <c r="O256" s="205"/>
      <c r="P256" s="205"/>
      <c r="Q256" s="205"/>
      <c r="R256" s="205"/>
      <c r="S256" s="205"/>
      <c r="T256" s="205"/>
      <c r="U256" s="205"/>
      <c r="V256" s="205"/>
      <c r="W256" s="205"/>
      <c r="X256" s="205"/>
      <c r="Y256" s="247"/>
      <c r="Z256" s="205"/>
      <c r="AA256" s="205"/>
      <c r="AB256" s="205"/>
      <c r="AC256" s="205"/>
      <c r="AD256" s="205"/>
      <c r="AE256" s="205"/>
      <c r="AF256" s="205"/>
      <c r="AG256" s="205"/>
      <c r="AH256" s="205"/>
      <c r="AI256" s="396">
        <v>0.2</v>
      </c>
      <c r="AJ256" s="205"/>
      <c r="AK256" s="205"/>
      <c r="AL256" s="171"/>
      <c r="AM256" s="205"/>
      <c r="AN256" s="205"/>
      <c r="AO256" s="205"/>
      <c r="AP256" s="205"/>
      <c r="AQ256" s="205"/>
      <c r="AR256" s="205"/>
      <c r="AS256" s="205"/>
      <c r="AT256" s="205"/>
      <c r="AU256" s="205"/>
      <c r="AV256" s="205"/>
      <c r="AW256" s="205"/>
      <c r="AX256" s="205"/>
      <c r="AY256" s="205"/>
      <c r="AZ256" s="205"/>
      <c r="BA256" s="205"/>
      <c r="BB256" s="205"/>
      <c r="BC256" s="205"/>
      <c r="BD256" s="205"/>
      <c r="BE256" s="174"/>
      <c r="BF256" s="174">
        <f t="shared" si="114"/>
        <v>0.2</v>
      </c>
      <c r="BG256" s="205"/>
      <c r="BH256" s="186"/>
      <c r="BI256" s="205"/>
      <c r="BJ256" s="205"/>
      <c r="BK256" s="205"/>
      <c r="BL256" s="205"/>
      <c r="BM256" s="205"/>
      <c r="BN256" s="368" t="s">
        <v>465</v>
      </c>
      <c r="BO256" s="205"/>
      <c r="BP256" s="180"/>
      <c r="BQ256" s="205"/>
      <c r="BR256" s="213">
        <v>2019</v>
      </c>
      <c r="BS256" s="180"/>
      <c r="BT256" s="170"/>
      <c r="BU256" s="192"/>
      <c r="CJ256" s="56">
        <f t="shared" si="99"/>
        <v>0.2</v>
      </c>
      <c r="CK256" s="56">
        <f t="shared" si="100"/>
        <v>0</v>
      </c>
    </row>
    <row r="257" spans="1:257" s="108" customFormat="1" ht="54" customHeight="1" x14ac:dyDescent="0.3">
      <c r="A257" s="246">
        <v>31</v>
      </c>
      <c r="B257" s="202" t="s">
        <v>500</v>
      </c>
      <c r="C257" s="265" t="s">
        <v>112</v>
      </c>
      <c r="D257" s="265"/>
      <c r="E257" s="185">
        <v>0.2</v>
      </c>
      <c r="F257" s="174">
        <f t="shared" si="104"/>
        <v>0</v>
      </c>
      <c r="G257" s="205"/>
      <c r="H257" s="205"/>
      <c r="I257" s="247"/>
      <c r="J257" s="247"/>
      <c r="K257" s="247"/>
      <c r="L257" s="277"/>
      <c r="M257" s="205"/>
      <c r="N257" s="205"/>
      <c r="O257" s="205"/>
      <c r="P257" s="205"/>
      <c r="Q257" s="205"/>
      <c r="R257" s="205"/>
      <c r="S257" s="205"/>
      <c r="T257" s="205"/>
      <c r="U257" s="205"/>
      <c r="V257" s="205"/>
      <c r="W257" s="205"/>
      <c r="X257" s="205"/>
      <c r="Y257" s="247"/>
      <c r="Z257" s="205"/>
      <c r="AA257" s="205"/>
      <c r="AB257" s="205"/>
      <c r="AC257" s="205"/>
      <c r="AD257" s="205"/>
      <c r="AE257" s="205"/>
      <c r="AF257" s="205"/>
      <c r="AG257" s="205"/>
      <c r="AH257" s="205"/>
      <c r="AI257" s="396">
        <v>0.2</v>
      </c>
      <c r="AJ257" s="205"/>
      <c r="AK257" s="205"/>
      <c r="AL257" s="171"/>
      <c r="AM257" s="205"/>
      <c r="AN257" s="205"/>
      <c r="AO257" s="205"/>
      <c r="AP257" s="205"/>
      <c r="AQ257" s="205"/>
      <c r="AR257" s="205"/>
      <c r="AS257" s="205"/>
      <c r="AT257" s="205"/>
      <c r="AU257" s="205"/>
      <c r="AV257" s="205"/>
      <c r="AW257" s="205"/>
      <c r="AX257" s="205"/>
      <c r="AY257" s="205"/>
      <c r="AZ257" s="205"/>
      <c r="BA257" s="205"/>
      <c r="BB257" s="205"/>
      <c r="BC257" s="205"/>
      <c r="BD257" s="205"/>
      <c r="BE257" s="174"/>
      <c r="BF257" s="174">
        <f t="shared" si="114"/>
        <v>0.2</v>
      </c>
      <c r="BG257" s="205"/>
      <c r="BH257" s="186"/>
      <c r="BI257" s="205"/>
      <c r="BJ257" s="205"/>
      <c r="BK257" s="205"/>
      <c r="BL257" s="205"/>
      <c r="BM257" s="205"/>
      <c r="BN257" s="368" t="s">
        <v>465</v>
      </c>
      <c r="BO257" s="205"/>
      <c r="BP257" s="180"/>
      <c r="BQ257" s="205"/>
      <c r="BR257" s="213">
        <v>2021</v>
      </c>
      <c r="BS257" s="180"/>
      <c r="BT257" s="170"/>
      <c r="BU257" s="192"/>
      <c r="CJ257" s="56">
        <f t="shared" si="99"/>
        <v>0.2</v>
      </c>
      <c r="CK257" s="56">
        <f t="shared" si="100"/>
        <v>0</v>
      </c>
    </row>
    <row r="258" spans="1:257" s="120" customFormat="1" ht="54" customHeight="1" x14ac:dyDescent="0.3">
      <c r="A258" s="246">
        <v>32</v>
      </c>
      <c r="B258" s="202" t="s">
        <v>500</v>
      </c>
      <c r="C258" s="251" t="s">
        <v>232</v>
      </c>
      <c r="D258" s="251"/>
      <c r="E258" s="172">
        <v>0.50785999999999998</v>
      </c>
      <c r="F258" s="174">
        <f t="shared" si="104"/>
        <v>0</v>
      </c>
      <c r="G258" s="388"/>
      <c r="H258" s="174"/>
      <c r="I258" s="247"/>
      <c r="J258" s="247"/>
      <c r="K258" s="247"/>
      <c r="L258" s="247"/>
      <c r="M258" s="247"/>
      <c r="N258" s="174"/>
      <c r="O258" s="174"/>
      <c r="P258" s="174"/>
      <c r="Q258" s="174"/>
      <c r="R258" s="174"/>
      <c r="S258" s="174"/>
      <c r="T258" s="174"/>
      <c r="U258" s="174"/>
      <c r="V258" s="174"/>
      <c r="W258" s="174"/>
      <c r="X258" s="174"/>
      <c r="Y258" s="247"/>
      <c r="Z258" s="174"/>
      <c r="AA258" s="174"/>
      <c r="AB258" s="174"/>
      <c r="AC258" s="174"/>
      <c r="AD258" s="174"/>
      <c r="AE258" s="174"/>
      <c r="AF258" s="174"/>
      <c r="AG258" s="174"/>
      <c r="AH258" s="174"/>
      <c r="AI258" s="270">
        <v>0.50785999999999998</v>
      </c>
      <c r="AJ258" s="174"/>
      <c r="AK258" s="174"/>
      <c r="AL258" s="171"/>
      <c r="AM258" s="174"/>
      <c r="AN258" s="174"/>
      <c r="AO258" s="174"/>
      <c r="AP258" s="174"/>
      <c r="AQ258" s="174"/>
      <c r="AR258" s="174"/>
      <c r="AS258" s="174"/>
      <c r="AT258" s="174"/>
      <c r="AU258" s="174"/>
      <c r="AV258" s="174"/>
      <c r="AW258" s="174"/>
      <c r="AX258" s="174"/>
      <c r="AY258" s="174"/>
      <c r="AZ258" s="174"/>
      <c r="BA258" s="174"/>
      <c r="BB258" s="174"/>
      <c r="BC258" s="174"/>
      <c r="BD258" s="174"/>
      <c r="BE258" s="174"/>
      <c r="BF258" s="174">
        <f t="shared" si="114"/>
        <v>0.50785999999999998</v>
      </c>
      <c r="BG258" s="218"/>
      <c r="BH258" s="186"/>
      <c r="BI258" s="260"/>
      <c r="BJ258" s="218"/>
      <c r="BK258" s="260"/>
      <c r="BL258" s="218"/>
      <c r="BM258" s="218"/>
      <c r="BN258" s="368" t="s">
        <v>465</v>
      </c>
      <c r="BO258" s="262"/>
      <c r="BP258" s="199"/>
      <c r="BQ258" s="262"/>
      <c r="BR258" s="215">
        <v>2021</v>
      </c>
      <c r="BS258" s="180"/>
      <c r="BT258" s="170" t="s">
        <v>501</v>
      </c>
      <c r="BU258" s="192"/>
      <c r="CJ258" s="56">
        <f t="shared" si="99"/>
        <v>0.50785999999999998</v>
      </c>
      <c r="CK258" s="56">
        <f t="shared" si="100"/>
        <v>0</v>
      </c>
    </row>
    <row r="259" spans="1:257" s="120" customFormat="1" ht="60.75" x14ac:dyDescent="0.3">
      <c r="A259" s="246">
        <v>33</v>
      </c>
      <c r="B259" s="202" t="s">
        <v>502</v>
      </c>
      <c r="C259" s="251" t="s">
        <v>82</v>
      </c>
      <c r="D259" s="251"/>
      <c r="E259" s="172">
        <v>0.05</v>
      </c>
      <c r="F259" s="174">
        <f t="shared" si="104"/>
        <v>0</v>
      </c>
      <c r="G259" s="277"/>
      <c r="H259" s="388"/>
      <c r="I259" s="388"/>
      <c r="J259" s="388"/>
      <c r="K259" s="388"/>
      <c r="L259" s="174"/>
      <c r="M259" s="384"/>
      <c r="N259" s="205"/>
      <c r="O259" s="383"/>
      <c r="P259" s="205"/>
      <c r="Q259" s="205"/>
      <c r="R259" s="218"/>
      <c r="S259" s="205"/>
      <c r="T259" s="205"/>
      <c r="U259" s="205"/>
      <c r="V259" s="205"/>
      <c r="W259" s="205"/>
      <c r="X259" s="205"/>
      <c r="Y259" s="247"/>
      <c r="Z259" s="205"/>
      <c r="AA259" s="205"/>
      <c r="AB259" s="205"/>
      <c r="AC259" s="205"/>
      <c r="AD259" s="205"/>
      <c r="AE259" s="205"/>
      <c r="AF259" s="205"/>
      <c r="AG259" s="205"/>
      <c r="AH259" s="205"/>
      <c r="AI259" s="396">
        <v>0.05</v>
      </c>
      <c r="AJ259" s="205"/>
      <c r="AK259" s="205"/>
      <c r="AL259" s="171"/>
      <c r="AM259" s="205"/>
      <c r="AN259" s="205"/>
      <c r="AO259" s="205"/>
      <c r="AP259" s="205"/>
      <c r="AQ259" s="205"/>
      <c r="AR259" s="205"/>
      <c r="AS259" s="205"/>
      <c r="AT259" s="205"/>
      <c r="AU259" s="205"/>
      <c r="AV259" s="205"/>
      <c r="AW259" s="205"/>
      <c r="AX259" s="205"/>
      <c r="AY259" s="205"/>
      <c r="AZ259" s="205"/>
      <c r="BA259" s="205"/>
      <c r="BB259" s="205"/>
      <c r="BC259" s="205"/>
      <c r="BD259" s="205"/>
      <c r="BE259" s="205"/>
      <c r="BF259" s="174">
        <f t="shared" si="114"/>
        <v>0.05</v>
      </c>
      <c r="BG259" s="205"/>
      <c r="BH259" s="205"/>
      <c r="BI259" s="205"/>
      <c r="BJ259" s="205"/>
      <c r="BK259" s="205"/>
      <c r="BL259" s="205"/>
      <c r="BM259" s="205"/>
      <c r="BN259" s="386" t="s">
        <v>465</v>
      </c>
      <c r="BO259" s="205"/>
      <c r="BP259" s="180"/>
      <c r="BQ259" s="205"/>
      <c r="BR259" s="213">
        <v>2021</v>
      </c>
      <c r="BS259" s="180"/>
      <c r="BT259" s="170"/>
      <c r="BU259" s="170"/>
      <c r="BV259" s="12"/>
      <c r="BW259" s="12"/>
      <c r="BX259" s="12"/>
      <c r="BY259" s="12"/>
      <c r="BZ259" s="12"/>
      <c r="CA259" s="12"/>
      <c r="CB259" s="12"/>
      <c r="CC259" s="12"/>
      <c r="CD259" s="12"/>
      <c r="CE259" s="12"/>
      <c r="CF259" s="12"/>
      <c r="CG259" s="12"/>
      <c r="CH259" s="12"/>
      <c r="CI259" s="12"/>
      <c r="CJ259" s="56">
        <f t="shared" si="99"/>
        <v>0.05</v>
      </c>
      <c r="CK259" s="56">
        <f t="shared" si="100"/>
        <v>0</v>
      </c>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c r="DH259" s="12"/>
      <c r="DI259" s="12"/>
      <c r="DJ259" s="12"/>
      <c r="DK259" s="12"/>
      <c r="DL259" s="12"/>
      <c r="DM259" s="12"/>
      <c r="DN259" s="12"/>
      <c r="DO259" s="12"/>
      <c r="DP259" s="12"/>
      <c r="DQ259" s="12"/>
      <c r="DR259" s="12"/>
      <c r="DS259" s="12"/>
      <c r="DT259" s="12"/>
      <c r="DU259" s="12"/>
      <c r="DV259" s="12"/>
      <c r="DW259" s="12"/>
      <c r="DX259" s="12"/>
      <c r="DY259" s="12"/>
      <c r="DZ259" s="12"/>
      <c r="EA259" s="12"/>
      <c r="EB259" s="12"/>
      <c r="EC259" s="12"/>
      <c r="ED259" s="12"/>
      <c r="EE259" s="12"/>
      <c r="EF259" s="12"/>
      <c r="EG259" s="12"/>
      <c r="EH259" s="12"/>
      <c r="EI259" s="12"/>
      <c r="EJ259" s="12"/>
      <c r="EK259" s="12"/>
      <c r="EL259" s="12"/>
      <c r="EM259" s="12"/>
      <c r="EN259" s="12"/>
      <c r="EO259" s="12"/>
      <c r="EP259" s="12"/>
      <c r="EQ259" s="12"/>
      <c r="ER259" s="12"/>
      <c r="ES259" s="12"/>
      <c r="ET259" s="12"/>
      <c r="EU259" s="12"/>
      <c r="EV259" s="12"/>
      <c r="EW259" s="12"/>
      <c r="EX259" s="12"/>
      <c r="EY259" s="12"/>
      <c r="EZ259" s="12"/>
      <c r="FA259" s="12"/>
      <c r="FB259" s="12"/>
      <c r="FC259" s="12"/>
      <c r="FD259" s="12"/>
      <c r="FE259" s="12"/>
      <c r="FF259" s="12"/>
      <c r="FG259" s="12"/>
      <c r="FH259" s="12"/>
      <c r="FI259" s="12"/>
      <c r="FJ259" s="12"/>
      <c r="FK259" s="12"/>
      <c r="FL259" s="12"/>
      <c r="FM259" s="12"/>
      <c r="FN259" s="12"/>
      <c r="FO259" s="12"/>
      <c r="FP259" s="12"/>
      <c r="FQ259" s="12"/>
      <c r="FR259" s="12"/>
      <c r="FS259" s="12"/>
      <c r="FT259" s="12"/>
      <c r="FU259" s="12"/>
      <c r="FV259" s="12"/>
      <c r="FW259" s="12"/>
      <c r="FX259" s="12"/>
      <c r="FY259" s="12"/>
      <c r="FZ259" s="12"/>
      <c r="GA259" s="12"/>
      <c r="GB259" s="12"/>
      <c r="GC259" s="12"/>
      <c r="GD259" s="12"/>
      <c r="GE259" s="12"/>
      <c r="GF259" s="12"/>
      <c r="GG259" s="12"/>
      <c r="GH259" s="12"/>
      <c r="GI259" s="12"/>
      <c r="GJ259" s="12"/>
      <c r="GK259" s="12"/>
      <c r="GL259" s="12"/>
      <c r="GM259" s="12"/>
      <c r="GN259" s="12"/>
      <c r="GO259" s="12"/>
      <c r="GP259" s="12"/>
      <c r="GQ259" s="12"/>
      <c r="GR259" s="12"/>
      <c r="GS259" s="12"/>
      <c r="GT259" s="12"/>
      <c r="GU259" s="12"/>
      <c r="GV259" s="12"/>
      <c r="GW259" s="12"/>
      <c r="GX259" s="12"/>
      <c r="GY259" s="12"/>
      <c r="GZ259" s="12"/>
      <c r="HA259" s="12"/>
      <c r="HB259" s="12"/>
      <c r="HC259" s="12"/>
      <c r="HD259" s="12"/>
      <c r="HE259" s="12"/>
      <c r="HF259" s="12"/>
      <c r="HG259" s="12"/>
      <c r="HH259" s="12"/>
      <c r="HI259" s="12"/>
      <c r="HJ259" s="12"/>
      <c r="HK259" s="12"/>
      <c r="HL259" s="12"/>
      <c r="HM259" s="12"/>
      <c r="HN259" s="12"/>
      <c r="HO259" s="12"/>
      <c r="HP259" s="12"/>
      <c r="HQ259" s="12"/>
      <c r="HR259" s="12"/>
      <c r="HS259" s="12"/>
      <c r="HT259" s="12"/>
      <c r="HU259" s="12"/>
      <c r="HV259" s="12"/>
      <c r="HW259" s="12"/>
      <c r="HX259" s="12"/>
      <c r="HY259" s="12"/>
      <c r="HZ259" s="12"/>
      <c r="IA259" s="12"/>
      <c r="IB259" s="12"/>
      <c r="IC259" s="12"/>
      <c r="ID259" s="12"/>
      <c r="IE259" s="12"/>
      <c r="IF259" s="12"/>
      <c r="IG259" s="12"/>
      <c r="IH259" s="12"/>
      <c r="II259" s="12"/>
      <c r="IJ259" s="12"/>
      <c r="IK259" s="12"/>
      <c r="IL259" s="12"/>
      <c r="IM259" s="12"/>
      <c r="IN259" s="12"/>
      <c r="IO259" s="12"/>
      <c r="IP259" s="12"/>
      <c r="IQ259" s="12"/>
      <c r="IR259" s="12"/>
      <c r="IS259" s="12"/>
      <c r="IT259" s="12"/>
      <c r="IU259" s="12"/>
      <c r="IV259" s="12"/>
      <c r="IW259" s="12"/>
    </row>
    <row r="260" spans="1:257" s="81" customFormat="1" ht="43.9" customHeight="1" x14ac:dyDescent="0.3">
      <c r="A260" s="246">
        <v>34</v>
      </c>
      <c r="B260" s="202" t="s">
        <v>503</v>
      </c>
      <c r="C260" s="419" t="s">
        <v>82</v>
      </c>
      <c r="D260" s="419"/>
      <c r="E260" s="172">
        <v>0.15</v>
      </c>
      <c r="F260" s="174">
        <f t="shared" si="104"/>
        <v>0</v>
      </c>
      <c r="G260" s="174"/>
      <c r="H260" s="174"/>
      <c r="I260" s="247"/>
      <c r="J260" s="247"/>
      <c r="K260" s="247"/>
      <c r="L260" s="247"/>
      <c r="M260" s="171"/>
      <c r="N260" s="171"/>
      <c r="O260" s="171"/>
      <c r="P260" s="171"/>
      <c r="Q260" s="171"/>
      <c r="R260" s="171"/>
      <c r="S260" s="171"/>
      <c r="T260" s="171"/>
      <c r="U260" s="171"/>
      <c r="V260" s="171"/>
      <c r="W260" s="171"/>
      <c r="X260" s="171"/>
      <c r="Y260" s="247"/>
      <c r="Z260" s="171"/>
      <c r="AA260" s="171"/>
      <c r="AB260" s="171"/>
      <c r="AC260" s="171"/>
      <c r="AD260" s="171"/>
      <c r="AE260" s="171"/>
      <c r="AF260" s="171"/>
      <c r="AG260" s="171"/>
      <c r="AH260" s="171"/>
      <c r="AI260" s="270">
        <v>0.15</v>
      </c>
      <c r="AJ260" s="171"/>
      <c r="AK260" s="171"/>
      <c r="AL260" s="171"/>
      <c r="AM260" s="171"/>
      <c r="AN260" s="171"/>
      <c r="AO260" s="171"/>
      <c r="AP260" s="171"/>
      <c r="AQ260" s="171"/>
      <c r="AR260" s="171"/>
      <c r="AS260" s="171"/>
      <c r="AT260" s="171"/>
      <c r="AU260" s="171"/>
      <c r="AV260" s="171"/>
      <c r="AW260" s="171"/>
      <c r="AX260" s="171"/>
      <c r="AY260" s="171"/>
      <c r="AZ260" s="171"/>
      <c r="BA260" s="171"/>
      <c r="BB260" s="171"/>
      <c r="BC260" s="171"/>
      <c r="BD260" s="171"/>
      <c r="BE260" s="171"/>
      <c r="BF260" s="174">
        <f t="shared" si="114"/>
        <v>0.15</v>
      </c>
      <c r="BG260" s="174"/>
      <c r="BH260" s="186"/>
      <c r="BI260" s="253"/>
      <c r="BJ260" s="171"/>
      <c r="BK260" s="171"/>
      <c r="BL260" s="247"/>
      <c r="BM260" s="171"/>
      <c r="BN260" s="368" t="s">
        <v>465</v>
      </c>
      <c r="BO260" s="205"/>
      <c r="BP260" s="174"/>
      <c r="BQ260" s="174"/>
      <c r="BR260" s="189">
        <v>2021</v>
      </c>
      <c r="BS260" s="180"/>
      <c r="BT260" s="170"/>
      <c r="BU260" s="192"/>
      <c r="CJ260" s="56">
        <f t="shared" si="99"/>
        <v>0.15</v>
      </c>
      <c r="CK260" s="56">
        <f t="shared" si="100"/>
        <v>0</v>
      </c>
    </row>
    <row r="261" spans="1:257" s="81" customFormat="1" ht="39.75" customHeight="1" x14ac:dyDescent="0.3">
      <c r="A261" s="246">
        <v>35</v>
      </c>
      <c r="B261" s="202" t="s">
        <v>504</v>
      </c>
      <c r="C261" s="419" t="s">
        <v>82</v>
      </c>
      <c r="D261" s="419"/>
      <c r="E261" s="172">
        <v>2.2999999999999998</v>
      </c>
      <c r="F261" s="174">
        <f t="shared" si="104"/>
        <v>0</v>
      </c>
      <c r="G261" s="174"/>
      <c r="H261" s="174"/>
      <c r="I261" s="247"/>
      <c r="J261" s="247"/>
      <c r="K261" s="247"/>
      <c r="L261" s="247"/>
      <c r="M261" s="171"/>
      <c r="N261" s="171"/>
      <c r="O261" s="171"/>
      <c r="P261" s="171"/>
      <c r="Q261" s="171"/>
      <c r="R261" s="171"/>
      <c r="S261" s="171"/>
      <c r="T261" s="171"/>
      <c r="U261" s="171"/>
      <c r="V261" s="171"/>
      <c r="W261" s="171"/>
      <c r="X261" s="171"/>
      <c r="Y261" s="247"/>
      <c r="Z261" s="171"/>
      <c r="AA261" s="171"/>
      <c r="AB261" s="171"/>
      <c r="AC261" s="171"/>
      <c r="AD261" s="171"/>
      <c r="AE261" s="171"/>
      <c r="AF261" s="171"/>
      <c r="AG261" s="171"/>
      <c r="AH261" s="171"/>
      <c r="AI261" s="270">
        <v>2.2999999999999998</v>
      </c>
      <c r="AJ261" s="171"/>
      <c r="AK261" s="171"/>
      <c r="AL261" s="171"/>
      <c r="AM261" s="171"/>
      <c r="AN261" s="171"/>
      <c r="AO261" s="171"/>
      <c r="AP261" s="171"/>
      <c r="AQ261" s="171"/>
      <c r="AR261" s="171"/>
      <c r="AS261" s="171"/>
      <c r="AT261" s="171"/>
      <c r="AU261" s="171"/>
      <c r="AV261" s="171"/>
      <c r="AW261" s="171"/>
      <c r="AX261" s="171"/>
      <c r="AY261" s="171"/>
      <c r="AZ261" s="171"/>
      <c r="BA261" s="171"/>
      <c r="BB261" s="171"/>
      <c r="BC261" s="171"/>
      <c r="BD261" s="171"/>
      <c r="BE261" s="171"/>
      <c r="BF261" s="174">
        <f t="shared" si="114"/>
        <v>2.2999999999999998</v>
      </c>
      <c r="BG261" s="174">
        <v>2.2999999999999998</v>
      </c>
      <c r="BH261" s="186">
        <f>BG261/E261</f>
        <v>1</v>
      </c>
      <c r="BI261" s="253"/>
      <c r="BJ261" s="171"/>
      <c r="BK261" s="171">
        <v>2.2999999999999998</v>
      </c>
      <c r="BL261" s="247">
        <f>E261-BG261</f>
        <v>0</v>
      </c>
      <c r="BM261" s="171"/>
      <c r="BN261" s="368" t="s">
        <v>419</v>
      </c>
      <c r="BO261" s="205" t="s">
        <v>132</v>
      </c>
      <c r="BP261" s="174"/>
      <c r="BQ261" s="174"/>
      <c r="BR261" s="189">
        <v>2019</v>
      </c>
      <c r="BS261" s="180"/>
      <c r="BT261" s="170"/>
      <c r="BU261" s="192">
        <f>SUM(G261:X261,Z261:AK261,AM261:BE261)</f>
        <v>2.2999999999999998</v>
      </c>
      <c r="CJ261" s="56">
        <f t="shared" si="99"/>
        <v>2.2999999999999998</v>
      </c>
      <c r="CK261" s="56">
        <f t="shared" si="100"/>
        <v>0</v>
      </c>
    </row>
    <row r="262" spans="1:257" s="81" customFormat="1" ht="129.6" customHeight="1" x14ac:dyDescent="0.3">
      <c r="A262" s="246">
        <v>36</v>
      </c>
      <c r="B262" s="202" t="s">
        <v>505</v>
      </c>
      <c r="C262" s="174" t="s">
        <v>82</v>
      </c>
      <c r="D262" s="419"/>
      <c r="E262" s="185">
        <v>9.2499999999999999E-2</v>
      </c>
      <c r="F262" s="174"/>
      <c r="G262" s="176"/>
      <c r="H262" s="174"/>
      <c r="I262" s="247"/>
      <c r="J262" s="247"/>
      <c r="K262" s="247"/>
      <c r="L262" s="247"/>
      <c r="M262" s="171"/>
      <c r="N262" s="171"/>
      <c r="O262" s="171"/>
      <c r="P262" s="171"/>
      <c r="Q262" s="171"/>
      <c r="R262" s="171"/>
      <c r="S262" s="171"/>
      <c r="T262" s="171"/>
      <c r="U262" s="171"/>
      <c r="V262" s="171"/>
      <c r="W262" s="171"/>
      <c r="X262" s="171"/>
      <c r="Y262" s="247"/>
      <c r="Z262" s="171"/>
      <c r="AA262" s="171"/>
      <c r="AB262" s="171"/>
      <c r="AC262" s="171"/>
      <c r="AD262" s="171"/>
      <c r="AE262" s="171"/>
      <c r="AF262" s="171"/>
      <c r="AG262" s="171"/>
      <c r="AH262" s="171"/>
      <c r="AI262" s="270">
        <v>9.2499999999999999E-2</v>
      </c>
      <c r="AJ262" s="171"/>
      <c r="AK262" s="171"/>
      <c r="AL262" s="171"/>
      <c r="AM262" s="171"/>
      <c r="AN262" s="171"/>
      <c r="AO262" s="171"/>
      <c r="AP262" s="171"/>
      <c r="AQ262" s="171"/>
      <c r="AR262" s="171"/>
      <c r="AS262" s="171"/>
      <c r="AT262" s="171"/>
      <c r="AU262" s="171"/>
      <c r="AV262" s="171"/>
      <c r="AW262" s="171"/>
      <c r="AX262" s="171"/>
      <c r="AY262" s="171"/>
      <c r="AZ262" s="171"/>
      <c r="BA262" s="171"/>
      <c r="BB262" s="171"/>
      <c r="BC262" s="171"/>
      <c r="BD262" s="171"/>
      <c r="BE262" s="171"/>
      <c r="BF262" s="174">
        <f t="shared" si="114"/>
        <v>9.2499999999999999E-2</v>
      </c>
      <c r="BG262" s="174"/>
      <c r="BH262" s="186"/>
      <c r="BI262" s="253"/>
      <c r="BJ262" s="171"/>
      <c r="BK262" s="171"/>
      <c r="BL262" s="247"/>
      <c r="BM262" s="171"/>
      <c r="BN262" s="368" t="s">
        <v>506</v>
      </c>
      <c r="BO262" s="205"/>
      <c r="BP262" s="174"/>
      <c r="BQ262" s="174"/>
      <c r="BR262" s="189"/>
      <c r="BS262" s="180"/>
      <c r="BT262" s="170"/>
      <c r="BU262" s="192"/>
      <c r="CJ262" s="56">
        <f t="shared" si="99"/>
        <v>9.2499999999999999E-2</v>
      </c>
      <c r="CK262" s="56">
        <f t="shared" si="100"/>
        <v>0</v>
      </c>
    </row>
    <row r="263" spans="1:257" s="81" customFormat="1" ht="86.25" customHeight="1" x14ac:dyDescent="0.3">
      <c r="A263" s="246">
        <v>37</v>
      </c>
      <c r="B263" s="397" t="s">
        <v>507</v>
      </c>
      <c r="C263" s="337" t="s">
        <v>208</v>
      </c>
      <c r="D263" s="337"/>
      <c r="E263" s="185">
        <v>2.3239700000000001</v>
      </c>
      <c r="F263" s="174">
        <f t="shared" si="104"/>
        <v>0</v>
      </c>
      <c r="G263" s="176"/>
      <c r="H263" s="174"/>
      <c r="I263" s="247"/>
      <c r="J263" s="247"/>
      <c r="K263" s="247"/>
      <c r="L263" s="247"/>
      <c r="M263" s="171"/>
      <c r="N263" s="171"/>
      <c r="O263" s="171"/>
      <c r="P263" s="171"/>
      <c r="Q263" s="171"/>
      <c r="R263" s="171"/>
      <c r="S263" s="171"/>
      <c r="T263" s="171"/>
      <c r="U263" s="171"/>
      <c r="V263" s="171"/>
      <c r="W263" s="171"/>
      <c r="X263" s="171"/>
      <c r="Y263" s="247"/>
      <c r="Z263" s="171"/>
      <c r="AA263" s="171"/>
      <c r="AB263" s="171"/>
      <c r="AC263" s="171"/>
      <c r="AD263" s="171"/>
      <c r="AE263" s="171"/>
      <c r="AF263" s="171"/>
      <c r="AG263" s="171"/>
      <c r="AH263" s="171"/>
      <c r="AI263" s="270">
        <v>2.3239700000000001</v>
      </c>
      <c r="AJ263" s="171"/>
      <c r="AK263" s="171"/>
      <c r="AL263" s="171"/>
      <c r="AM263" s="171"/>
      <c r="AN263" s="171"/>
      <c r="AO263" s="171"/>
      <c r="AP263" s="171"/>
      <c r="AQ263" s="171"/>
      <c r="AR263" s="171"/>
      <c r="AS263" s="171"/>
      <c r="AT263" s="171"/>
      <c r="AU263" s="171"/>
      <c r="AV263" s="171"/>
      <c r="AW263" s="171"/>
      <c r="AX263" s="171"/>
      <c r="AY263" s="171"/>
      <c r="AZ263" s="171"/>
      <c r="BA263" s="171"/>
      <c r="BB263" s="171"/>
      <c r="BC263" s="171"/>
      <c r="BD263" s="171"/>
      <c r="BE263" s="171"/>
      <c r="BF263" s="174">
        <f t="shared" si="114"/>
        <v>2.3239700000000001</v>
      </c>
      <c r="BG263" s="174"/>
      <c r="BH263" s="186"/>
      <c r="BI263" s="253"/>
      <c r="BJ263" s="171"/>
      <c r="BK263" s="171"/>
      <c r="BL263" s="247"/>
      <c r="BM263" s="171"/>
      <c r="BN263" s="368" t="s">
        <v>419</v>
      </c>
      <c r="BO263" s="205"/>
      <c r="BP263" s="174"/>
      <c r="BQ263" s="174"/>
      <c r="BR263" s="189">
        <v>2021</v>
      </c>
      <c r="BS263" s="180"/>
      <c r="BT263" s="170"/>
      <c r="BU263" s="192"/>
      <c r="CJ263" s="56">
        <f t="shared" si="99"/>
        <v>2.3239700000000001</v>
      </c>
      <c r="CK263" s="56">
        <f t="shared" si="100"/>
        <v>0</v>
      </c>
    </row>
    <row r="264" spans="1:257" s="63" customFormat="1" ht="60.75" x14ac:dyDescent="0.3">
      <c r="A264" s="246">
        <v>38</v>
      </c>
      <c r="B264" s="367" t="s">
        <v>508</v>
      </c>
      <c r="C264" s="180" t="s">
        <v>135</v>
      </c>
      <c r="D264" s="213"/>
      <c r="E264" s="172">
        <v>0.12</v>
      </c>
      <c r="F264" s="174">
        <f t="shared" si="104"/>
        <v>0</v>
      </c>
      <c r="G264" s="287"/>
      <c r="H264" s="287"/>
      <c r="I264" s="277"/>
      <c r="J264" s="277"/>
      <c r="K264" s="277"/>
      <c r="L264" s="277"/>
      <c r="M264" s="205"/>
      <c r="N264" s="205"/>
      <c r="O264" s="205"/>
      <c r="P264" s="205"/>
      <c r="Q264" s="205"/>
      <c r="R264" s="205"/>
      <c r="S264" s="205"/>
      <c r="T264" s="205"/>
      <c r="U264" s="205"/>
      <c r="V264" s="205"/>
      <c r="W264" s="205"/>
      <c r="X264" s="205"/>
      <c r="Y264" s="247"/>
      <c r="Z264" s="205"/>
      <c r="AA264" s="205"/>
      <c r="AB264" s="205"/>
      <c r="AC264" s="205"/>
      <c r="AD264" s="205"/>
      <c r="AE264" s="205"/>
      <c r="AF264" s="205"/>
      <c r="AG264" s="205"/>
      <c r="AH264" s="205"/>
      <c r="AI264" s="396">
        <v>0.12</v>
      </c>
      <c r="AJ264" s="205"/>
      <c r="AK264" s="205"/>
      <c r="AL264" s="171"/>
      <c r="AM264" s="205"/>
      <c r="AN264" s="205"/>
      <c r="AO264" s="205"/>
      <c r="AP264" s="205"/>
      <c r="AQ264" s="205"/>
      <c r="AR264" s="205"/>
      <c r="AS264" s="205"/>
      <c r="AT264" s="205"/>
      <c r="AU264" s="205"/>
      <c r="AV264" s="205"/>
      <c r="AW264" s="205"/>
      <c r="AX264" s="205"/>
      <c r="AY264" s="205"/>
      <c r="AZ264" s="205"/>
      <c r="BA264" s="205"/>
      <c r="BB264" s="205"/>
      <c r="BC264" s="205"/>
      <c r="BD264" s="205"/>
      <c r="BE264" s="205"/>
      <c r="BF264" s="174">
        <f t="shared" si="114"/>
        <v>0.12</v>
      </c>
      <c r="BG264" s="174"/>
      <c r="BH264" s="186"/>
      <c r="BI264" s="178"/>
      <c r="BJ264" s="174"/>
      <c r="BK264" s="178"/>
      <c r="BL264" s="174"/>
      <c r="BM264" s="174"/>
      <c r="BN264" s="368" t="s">
        <v>465</v>
      </c>
      <c r="BO264" s="302"/>
      <c r="BP264" s="302"/>
      <c r="BQ264" s="302"/>
      <c r="BR264" s="199">
        <v>2021</v>
      </c>
      <c r="BS264" s="199"/>
      <c r="BT264" s="264"/>
      <c r="BU264" s="192"/>
      <c r="CJ264" s="56">
        <f t="shared" si="99"/>
        <v>0.12</v>
      </c>
      <c r="CK264" s="56">
        <f t="shared" si="100"/>
        <v>0</v>
      </c>
    </row>
    <row r="265" spans="1:257" s="12" customFormat="1" ht="66.75" customHeight="1" x14ac:dyDescent="0.3">
      <c r="A265" s="246">
        <v>39</v>
      </c>
      <c r="B265" s="367" t="s">
        <v>508</v>
      </c>
      <c r="C265" s="251" t="s">
        <v>424</v>
      </c>
      <c r="D265" s="251"/>
      <c r="E265" s="172">
        <v>0.25</v>
      </c>
      <c r="F265" s="174">
        <f t="shared" si="104"/>
        <v>0</v>
      </c>
      <c r="G265" s="171"/>
      <c r="H265" s="171"/>
      <c r="I265" s="171"/>
      <c r="J265" s="171"/>
      <c r="K265" s="171"/>
      <c r="L265" s="171"/>
      <c r="M265" s="171"/>
      <c r="N265" s="171"/>
      <c r="O265" s="171"/>
      <c r="P265" s="171"/>
      <c r="Q265" s="171"/>
      <c r="R265" s="171"/>
      <c r="S265" s="171"/>
      <c r="T265" s="171"/>
      <c r="U265" s="171"/>
      <c r="V265" s="171"/>
      <c r="W265" s="171"/>
      <c r="X265" s="171"/>
      <c r="Y265" s="247"/>
      <c r="Z265" s="171"/>
      <c r="AA265" s="171"/>
      <c r="AB265" s="171"/>
      <c r="AC265" s="171"/>
      <c r="AD265" s="171"/>
      <c r="AE265" s="171"/>
      <c r="AF265" s="171"/>
      <c r="AG265" s="171"/>
      <c r="AH265" s="171"/>
      <c r="AI265" s="270">
        <v>0.25</v>
      </c>
      <c r="AJ265" s="171"/>
      <c r="AK265" s="171"/>
      <c r="AL265" s="171"/>
      <c r="AM265" s="171"/>
      <c r="AN265" s="171"/>
      <c r="AO265" s="171"/>
      <c r="AP265" s="171"/>
      <c r="AQ265" s="171"/>
      <c r="AR265" s="171"/>
      <c r="AS265" s="171"/>
      <c r="AT265" s="171"/>
      <c r="AU265" s="171"/>
      <c r="AV265" s="171"/>
      <c r="AW265" s="171"/>
      <c r="AX265" s="171"/>
      <c r="AY265" s="171"/>
      <c r="AZ265" s="171"/>
      <c r="BA265" s="171"/>
      <c r="BB265" s="171"/>
      <c r="BC265" s="171"/>
      <c r="BD265" s="171"/>
      <c r="BE265" s="171"/>
      <c r="BF265" s="174">
        <f t="shared" si="114"/>
        <v>0.25</v>
      </c>
      <c r="BG265" s="171"/>
      <c r="BH265" s="186"/>
      <c r="BI265" s="253"/>
      <c r="BJ265" s="171"/>
      <c r="BK265" s="253"/>
      <c r="BL265" s="247"/>
      <c r="BM265" s="171"/>
      <c r="BN265" s="368" t="s">
        <v>465</v>
      </c>
      <c r="BO265" s="174"/>
      <c r="BP265" s="180"/>
      <c r="BQ265" s="174"/>
      <c r="BR265" s="199">
        <v>2021</v>
      </c>
      <c r="BS265" s="180"/>
      <c r="BT265" s="170"/>
      <c r="BU265" s="192"/>
      <c r="CJ265" s="56">
        <f t="shared" si="99"/>
        <v>0.25</v>
      </c>
      <c r="CK265" s="56">
        <f t="shared" si="100"/>
        <v>0</v>
      </c>
    </row>
    <row r="266" spans="1:257" s="83" customFormat="1" ht="69" customHeight="1" x14ac:dyDescent="0.3">
      <c r="A266" s="246">
        <v>40</v>
      </c>
      <c r="B266" s="202" t="s">
        <v>509</v>
      </c>
      <c r="C266" s="180" t="s">
        <v>217</v>
      </c>
      <c r="D266" s="213"/>
      <c r="E266" s="172">
        <v>0.7</v>
      </c>
      <c r="F266" s="174">
        <f t="shared" si="104"/>
        <v>0</v>
      </c>
      <c r="G266" s="208"/>
      <c r="H266" s="208"/>
      <c r="I266" s="218"/>
      <c r="J266" s="218"/>
      <c r="K266" s="218"/>
      <c r="L266" s="218"/>
      <c r="M266" s="218"/>
      <c r="N266" s="218"/>
      <c r="O266" s="218"/>
      <c r="P266" s="218"/>
      <c r="Q266" s="218"/>
      <c r="R266" s="218"/>
      <c r="S266" s="218"/>
      <c r="T266" s="218"/>
      <c r="U266" s="218"/>
      <c r="V266" s="218"/>
      <c r="W266" s="218"/>
      <c r="X266" s="218"/>
      <c r="Y266" s="247"/>
      <c r="Z266" s="218"/>
      <c r="AA266" s="218"/>
      <c r="AB266" s="218"/>
      <c r="AC266" s="218"/>
      <c r="AD266" s="218"/>
      <c r="AE266" s="218"/>
      <c r="AF266" s="218"/>
      <c r="AG266" s="218"/>
      <c r="AH266" s="218"/>
      <c r="AI266" s="271">
        <v>0.7</v>
      </c>
      <c r="AJ266" s="218"/>
      <c r="AK266" s="218"/>
      <c r="AL266" s="171"/>
      <c r="AM266" s="218"/>
      <c r="AN266" s="218"/>
      <c r="AO266" s="218"/>
      <c r="AP266" s="218"/>
      <c r="AQ266" s="218"/>
      <c r="AR266" s="218"/>
      <c r="AS266" s="218"/>
      <c r="AT266" s="218"/>
      <c r="AU266" s="218"/>
      <c r="AV266" s="218"/>
      <c r="AW266" s="218"/>
      <c r="AX266" s="218"/>
      <c r="AY266" s="218"/>
      <c r="AZ266" s="218"/>
      <c r="BA266" s="218"/>
      <c r="BB266" s="218"/>
      <c r="BC266" s="218"/>
      <c r="BD266" s="218"/>
      <c r="BE266" s="218"/>
      <c r="BF266" s="174">
        <f t="shared" si="114"/>
        <v>0.7</v>
      </c>
      <c r="BG266" s="205"/>
      <c r="BH266" s="186"/>
      <c r="BI266" s="205"/>
      <c r="BJ266" s="205"/>
      <c r="BK266" s="205"/>
      <c r="BL266" s="205"/>
      <c r="BM266" s="205"/>
      <c r="BN266" s="368" t="s">
        <v>419</v>
      </c>
      <c r="BO266" s="205"/>
      <c r="BP266" s="180"/>
      <c r="BQ266" s="205"/>
      <c r="BR266" s="199">
        <v>2021</v>
      </c>
      <c r="BS266" s="180"/>
      <c r="BT266" s="170"/>
      <c r="BU266" s="192"/>
      <c r="CJ266" s="56">
        <f t="shared" si="99"/>
        <v>0.7</v>
      </c>
      <c r="CK266" s="56">
        <f t="shared" si="100"/>
        <v>0</v>
      </c>
    </row>
    <row r="267" spans="1:257" s="83" customFormat="1" ht="163.9" customHeight="1" x14ac:dyDescent="0.3">
      <c r="A267" s="246">
        <v>41</v>
      </c>
      <c r="B267" s="202" t="s">
        <v>510</v>
      </c>
      <c r="C267" s="180" t="s">
        <v>217</v>
      </c>
      <c r="D267" s="213"/>
      <c r="E267" s="184">
        <v>4.4999999999999998E-2</v>
      </c>
      <c r="F267" s="174"/>
      <c r="G267" s="208"/>
      <c r="H267" s="208"/>
      <c r="I267" s="218"/>
      <c r="J267" s="218"/>
      <c r="K267" s="218"/>
      <c r="L267" s="218"/>
      <c r="M267" s="218"/>
      <c r="N267" s="218"/>
      <c r="O267" s="218"/>
      <c r="P267" s="218"/>
      <c r="Q267" s="218"/>
      <c r="R267" s="218"/>
      <c r="S267" s="218"/>
      <c r="T267" s="218"/>
      <c r="U267" s="218"/>
      <c r="V267" s="218"/>
      <c r="W267" s="218"/>
      <c r="X267" s="218"/>
      <c r="Y267" s="247"/>
      <c r="Z267" s="218"/>
      <c r="AA267" s="218"/>
      <c r="AB267" s="218"/>
      <c r="AC267" s="218"/>
      <c r="AD267" s="218"/>
      <c r="AE267" s="218"/>
      <c r="AF267" s="218"/>
      <c r="AG267" s="218"/>
      <c r="AH267" s="218"/>
      <c r="AI267" s="271">
        <v>4.4999999999999998E-2</v>
      </c>
      <c r="AJ267" s="218"/>
      <c r="AK267" s="218"/>
      <c r="AL267" s="171"/>
      <c r="AM267" s="218"/>
      <c r="AN267" s="218"/>
      <c r="AO267" s="218"/>
      <c r="AP267" s="218"/>
      <c r="AQ267" s="218"/>
      <c r="AR267" s="218"/>
      <c r="AS267" s="218"/>
      <c r="AT267" s="218"/>
      <c r="AU267" s="218"/>
      <c r="AV267" s="218"/>
      <c r="AW267" s="218"/>
      <c r="AX267" s="218"/>
      <c r="AY267" s="218"/>
      <c r="AZ267" s="218"/>
      <c r="BA267" s="218"/>
      <c r="BB267" s="218"/>
      <c r="BC267" s="218"/>
      <c r="BD267" s="218"/>
      <c r="BE267" s="218"/>
      <c r="BF267" s="174">
        <f t="shared" si="114"/>
        <v>4.4999999999999998E-2</v>
      </c>
      <c r="BG267" s="205"/>
      <c r="BH267" s="186"/>
      <c r="BI267" s="205"/>
      <c r="BJ267" s="205"/>
      <c r="BK267" s="205"/>
      <c r="BL267" s="205"/>
      <c r="BM267" s="205"/>
      <c r="BN267" s="368" t="s">
        <v>511</v>
      </c>
      <c r="BO267" s="205"/>
      <c r="BP267" s="180"/>
      <c r="BQ267" s="205"/>
      <c r="BR267" s="199">
        <v>2021</v>
      </c>
      <c r="BS267" s="180"/>
      <c r="BT267" s="170"/>
      <c r="BU267" s="192"/>
      <c r="CJ267" s="56">
        <f t="shared" ref="CJ267:CJ330" si="118">SUM(F267,I267:Y267,AF267:AL267,AV267:BE267)</f>
        <v>4.4999999999999998E-2</v>
      </c>
      <c r="CK267" s="56">
        <f t="shared" ref="CK267:CK330" si="119">CJ267-E267</f>
        <v>0</v>
      </c>
    </row>
    <row r="268" spans="1:257" s="122" customFormat="1" ht="301.14999999999998" customHeight="1" x14ac:dyDescent="0.3">
      <c r="A268" s="246">
        <v>42</v>
      </c>
      <c r="B268" s="202" t="s">
        <v>512</v>
      </c>
      <c r="C268" s="265" t="s">
        <v>217</v>
      </c>
      <c r="D268" s="265"/>
      <c r="E268" s="172">
        <v>0.125058</v>
      </c>
      <c r="F268" s="174">
        <f>SUM(G268:H268)</f>
        <v>0</v>
      </c>
      <c r="G268" s="174"/>
      <c r="H268" s="174"/>
      <c r="I268" s="247"/>
      <c r="J268" s="247"/>
      <c r="K268" s="247"/>
      <c r="L268" s="247"/>
      <c r="M268" s="174"/>
      <c r="N268" s="174"/>
      <c r="O268" s="174"/>
      <c r="P268" s="174"/>
      <c r="Q268" s="174"/>
      <c r="R268" s="174"/>
      <c r="S268" s="174"/>
      <c r="T268" s="174"/>
      <c r="U268" s="174"/>
      <c r="V268" s="174"/>
      <c r="W268" s="174"/>
      <c r="X268" s="174"/>
      <c r="Y268" s="247"/>
      <c r="Z268" s="174"/>
      <c r="AA268" s="174"/>
      <c r="AB268" s="174"/>
      <c r="AC268" s="174"/>
      <c r="AD268" s="174"/>
      <c r="AE268" s="174"/>
      <c r="AF268" s="174"/>
      <c r="AG268" s="174"/>
      <c r="AH268" s="174"/>
      <c r="AI268" s="270">
        <v>0.125058</v>
      </c>
      <c r="AJ268" s="174"/>
      <c r="AK268" s="174"/>
      <c r="AL268" s="171"/>
      <c r="AM268" s="174"/>
      <c r="AN268" s="174"/>
      <c r="AO268" s="174"/>
      <c r="AP268" s="174"/>
      <c r="AQ268" s="174"/>
      <c r="AR268" s="174"/>
      <c r="AS268" s="174"/>
      <c r="AT268" s="174"/>
      <c r="AU268" s="174"/>
      <c r="AV268" s="174"/>
      <c r="AW268" s="174"/>
      <c r="AX268" s="174"/>
      <c r="AY268" s="174"/>
      <c r="AZ268" s="174"/>
      <c r="BA268" s="174"/>
      <c r="BB268" s="174"/>
      <c r="BC268" s="174"/>
      <c r="BD268" s="174"/>
      <c r="BE268" s="174"/>
      <c r="BF268" s="174">
        <f>E268-F268</f>
        <v>0.125058</v>
      </c>
      <c r="BG268" s="174"/>
      <c r="BH268" s="186">
        <f>BG268/E268</f>
        <v>0</v>
      </c>
      <c r="BI268" s="178"/>
      <c r="BJ268" s="174"/>
      <c r="BK268" s="178"/>
      <c r="BL268" s="174">
        <v>0.5</v>
      </c>
      <c r="BM268" s="174"/>
      <c r="BN268" s="248" t="s">
        <v>513</v>
      </c>
      <c r="BO268" s="174"/>
      <c r="BP268" s="276" t="s">
        <v>80</v>
      </c>
      <c r="BQ268" s="265"/>
      <c r="BR268" s="189">
        <v>2019</v>
      </c>
      <c r="BS268" s="199"/>
      <c r="BT268" s="376"/>
      <c r="BU268" s="377">
        <f>SUM(G268:X268,Z268:AK268,AM268:BE268)</f>
        <v>0.125058</v>
      </c>
      <c r="CJ268" s="56">
        <f t="shared" si="118"/>
        <v>0.125058</v>
      </c>
      <c r="CK268" s="56">
        <f t="shared" si="119"/>
        <v>0</v>
      </c>
    </row>
    <row r="269" spans="1:257" s="83" customFormat="1" ht="60.75" x14ac:dyDescent="0.3">
      <c r="A269" s="246">
        <v>43</v>
      </c>
      <c r="B269" s="202" t="s">
        <v>508</v>
      </c>
      <c r="C269" s="180" t="s">
        <v>238</v>
      </c>
      <c r="D269" s="213"/>
      <c r="E269" s="172">
        <v>0.05</v>
      </c>
      <c r="F269" s="174">
        <f t="shared" si="104"/>
        <v>0</v>
      </c>
      <c r="G269" s="208"/>
      <c r="H269" s="208"/>
      <c r="I269" s="218"/>
      <c r="J269" s="218"/>
      <c r="K269" s="218"/>
      <c r="L269" s="218"/>
      <c r="M269" s="218"/>
      <c r="N269" s="218"/>
      <c r="O269" s="218"/>
      <c r="P269" s="218"/>
      <c r="Q269" s="218"/>
      <c r="R269" s="218"/>
      <c r="S269" s="218"/>
      <c r="T269" s="218"/>
      <c r="U269" s="218"/>
      <c r="V269" s="218"/>
      <c r="W269" s="218"/>
      <c r="X269" s="218"/>
      <c r="Y269" s="247"/>
      <c r="Z269" s="218"/>
      <c r="AA269" s="218"/>
      <c r="AB269" s="218"/>
      <c r="AC269" s="218"/>
      <c r="AD269" s="218"/>
      <c r="AE269" s="218"/>
      <c r="AF269" s="218"/>
      <c r="AG269" s="218"/>
      <c r="AH269" s="218"/>
      <c r="AI269" s="271">
        <v>0.05</v>
      </c>
      <c r="AJ269" s="218"/>
      <c r="AK269" s="218"/>
      <c r="AL269" s="171"/>
      <c r="AM269" s="218"/>
      <c r="AN269" s="218"/>
      <c r="AO269" s="218"/>
      <c r="AP269" s="218"/>
      <c r="AQ269" s="218"/>
      <c r="AR269" s="218"/>
      <c r="AS269" s="218"/>
      <c r="AT269" s="218"/>
      <c r="AU269" s="218"/>
      <c r="AV269" s="218"/>
      <c r="AW269" s="218"/>
      <c r="AX269" s="218"/>
      <c r="AY269" s="218"/>
      <c r="AZ269" s="218"/>
      <c r="BA269" s="218"/>
      <c r="BB269" s="218"/>
      <c r="BC269" s="218"/>
      <c r="BD269" s="218"/>
      <c r="BE269" s="218"/>
      <c r="BF269" s="174">
        <f t="shared" si="114"/>
        <v>0.05</v>
      </c>
      <c r="BG269" s="205"/>
      <c r="BH269" s="186"/>
      <c r="BI269" s="205"/>
      <c r="BJ269" s="205"/>
      <c r="BK269" s="205"/>
      <c r="BL269" s="205"/>
      <c r="BM269" s="205"/>
      <c r="BN269" s="368" t="s">
        <v>465</v>
      </c>
      <c r="BO269" s="205"/>
      <c r="BP269" s="180"/>
      <c r="BQ269" s="205"/>
      <c r="BR269" s="213">
        <v>2021</v>
      </c>
      <c r="BS269" s="180"/>
      <c r="BT269" s="170"/>
      <c r="BU269" s="192"/>
      <c r="CJ269" s="56">
        <f t="shared" si="118"/>
        <v>0.05</v>
      </c>
      <c r="CK269" s="56">
        <f t="shared" si="119"/>
        <v>0</v>
      </c>
    </row>
    <row r="270" spans="1:257" s="83" customFormat="1" ht="60.75" x14ac:dyDescent="0.3">
      <c r="A270" s="246">
        <v>44</v>
      </c>
      <c r="B270" s="202" t="s">
        <v>508</v>
      </c>
      <c r="C270" s="199" t="s">
        <v>85</v>
      </c>
      <c r="D270" s="199"/>
      <c r="E270" s="172">
        <v>0.13</v>
      </c>
      <c r="F270" s="174">
        <f t="shared" si="104"/>
        <v>0</v>
      </c>
      <c r="G270" s="208"/>
      <c r="H270" s="208"/>
      <c r="I270" s="218"/>
      <c r="J270" s="218"/>
      <c r="K270" s="218"/>
      <c r="L270" s="218"/>
      <c r="M270" s="218"/>
      <c r="N270" s="218"/>
      <c r="O270" s="218"/>
      <c r="P270" s="218"/>
      <c r="Q270" s="218"/>
      <c r="R270" s="218"/>
      <c r="S270" s="218"/>
      <c r="T270" s="218"/>
      <c r="U270" s="218"/>
      <c r="V270" s="218"/>
      <c r="W270" s="218"/>
      <c r="X270" s="218"/>
      <c r="Y270" s="247"/>
      <c r="Z270" s="218"/>
      <c r="AA270" s="218"/>
      <c r="AB270" s="218"/>
      <c r="AC270" s="218"/>
      <c r="AD270" s="218"/>
      <c r="AE270" s="218"/>
      <c r="AF270" s="218"/>
      <c r="AG270" s="218"/>
      <c r="AH270" s="218"/>
      <c r="AI270" s="271">
        <v>0.13</v>
      </c>
      <c r="AJ270" s="218"/>
      <c r="AK270" s="218"/>
      <c r="AL270" s="171"/>
      <c r="AM270" s="218"/>
      <c r="AN270" s="218"/>
      <c r="AO270" s="218"/>
      <c r="AP270" s="218"/>
      <c r="AQ270" s="218"/>
      <c r="AR270" s="218"/>
      <c r="AS270" s="218"/>
      <c r="AT270" s="218"/>
      <c r="AU270" s="218"/>
      <c r="AV270" s="218"/>
      <c r="AW270" s="218"/>
      <c r="AX270" s="218"/>
      <c r="AY270" s="218"/>
      <c r="AZ270" s="218"/>
      <c r="BA270" s="218"/>
      <c r="BB270" s="218"/>
      <c r="BC270" s="218"/>
      <c r="BD270" s="218"/>
      <c r="BE270" s="218"/>
      <c r="BF270" s="174">
        <f t="shared" si="114"/>
        <v>0.13</v>
      </c>
      <c r="BG270" s="336"/>
      <c r="BH270" s="186"/>
      <c r="BI270" s="398"/>
      <c r="BJ270" s="336"/>
      <c r="BK270" s="398"/>
      <c r="BL270" s="336"/>
      <c r="BM270" s="336"/>
      <c r="BN270" s="368" t="s">
        <v>465</v>
      </c>
      <c r="BO270" s="205"/>
      <c r="BP270" s="180"/>
      <c r="BQ270" s="205"/>
      <c r="BR270" s="213">
        <v>2021</v>
      </c>
      <c r="BS270" s="180"/>
      <c r="BT270" s="170"/>
      <c r="BU270" s="192"/>
      <c r="CJ270" s="56">
        <f t="shared" si="118"/>
        <v>0.13</v>
      </c>
      <c r="CK270" s="56">
        <f t="shared" si="119"/>
        <v>0</v>
      </c>
    </row>
    <row r="271" spans="1:257" s="83" customFormat="1" ht="93.75" customHeight="1" x14ac:dyDescent="0.3">
      <c r="A271" s="255" t="s">
        <v>514</v>
      </c>
      <c r="B271" s="245" t="s">
        <v>515</v>
      </c>
      <c r="C271" s="421"/>
      <c r="D271" s="420">
        <f>SUM(D272,D302,D319,D321,D323,D343)</f>
        <v>230.83990000000003</v>
      </c>
      <c r="E271" s="172">
        <f>SUM(E272,E302,E319,E321,E323,E343)</f>
        <v>218.94993000000002</v>
      </c>
      <c r="F271" s="172">
        <f t="shared" ref="F271:BM271" si="120">SUM(F272,F302,F319,F321,F323,F343)</f>
        <v>54.112730000000006</v>
      </c>
      <c r="G271" s="172">
        <f t="shared" si="120"/>
        <v>44.121730000000007</v>
      </c>
      <c r="H271" s="172">
        <f t="shared" si="120"/>
        <v>9.9909999999999997</v>
      </c>
      <c r="I271" s="172">
        <f t="shared" si="120"/>
        <v>30.531300000000009</v>
      </c>
      <c r="J271" s="172">
        <f t="shared" si="120"/>
        <v>31.226199999999999</v>
      </c>
      <c r="K271" s="172">
        <f t="shared" si="120"/>
        <v>0</v>
      </c>
      <c r="L271" s="172">
        <f t="shared" si="120"/>
        <v>0</v>
      </c>
      <c r="M271" s="172">
        <f t="shared" si="120"/>
        <v>84.25</v>
      </c>
      <c r="N271" s="172">
        <f t="shared" si="120"/>
        <v>0.25</v>
      </c>
      <c r="O271" s="172">
        <f t="shared" si="120"/>
        <v>0</v>
      </c>
      <c r="P271" s="172">
        <f t="shared" si="120"/>
        <v>0</v>
      </c>
      <c r="Q271" s="172">
        <f t="shared" si="120"/>
        <v>0</v>
      </c>
      <c r="R271" s="172">
        <f t="shared" si="120"/>
        <v>0</v>
      </c>
      <c r="S271" s="172">
        <f t="shared" si="120"/>
        <v>0</v>
      </c>
      <c r="T271" s="172">
        <f t="shared" si="120"/>
        <v>0</v>
      </c>
      <c r="U271" s="172">
        <f t="shared" si="120"/>
        <v>0</v>
      </c>
      <c r="V271" s="172">
        <f t="shared" si="120"/>
        <v>0</v>
      </c>
      <c r="W271" s="172">
        <f t="shared" si="120"/>
        <v>0</v>
      </c>
      <c r="X271" s="172">
        <f t="shared" si="120"/>
        <v>0</v>
      </c>
      <c r="Y271" s="172">
        <f t="shared" si="120"/>
        <v>4.2650000000000006</v>
      </c>
      <c r="Z271" s="172">
        <f t="shared" si="120"/>
        <v>3.5650000000000008</v>
      </c>
      <c r="AA271" s="172">
        <f t="shared" si="120"/>
        <v>0.38</v>
      </c>
      <c r="AB271" s="172">
        <f t="shared" si="120"/>
        <v>0</v>
      </c>
      <c r="AC271" s="172">
        <f t="shared" si="120"/>
        <v>0</v>
      </c>
      <c r="AD271" s="172">
        <f t="shared" si="120"/>
        <v>0.32</v>
      </c>
      <c r="AE271" s="172">
        <f t="shared" si="120"/>
        <v>0</v>
      </c>
      <c r="AF271" s="172">
        <f t="shared" si="120"/>
        <v>0</v>
      </c>
      <c r="AG271" s="172">
        <f t="shared" si="120"/>
        <v>0</v>
      </c>
      <c r="AH271" s="172">
        <f t="shared" si="120"/>
        <v>0</v>
      </c>
      <c r="AI271" s="172">
        <f t="shared" si="120"/>
        <v>5.6947000000000001</v>
      </c>
      <c r="AJ271" s="172">
        <f t="shared" si="120"/>
        <v>4.18</v>
      </c>
      <c r="AK271" s="172">
        <f t="shared" si="120"/>
        <v>0.1</v>
      </c>
      <c r="AL271" s="172">
        <f t="shared" si="120"/>
        <v>0</v>
      </c>
      <c r="AM271" s="172">
        <f t="shared" si="120"/>
        <v>0</v>
      </c>
      <c r="AN271" s="172">
        <f t="shared" si="120"/>
        <v>0</v>
      </c>
      <c r="AO271" s="172">
        <f t="shared" si="120"/>
        <v>0</v>
      </c>
      <c r="AP271" s="172">
        <f t="shared" si="120"/>
        <v>0</v>
      </c>
      <c r="AQ271" s="172">
        <f t="shared" si="120"/>
        <v>0</v>
      </c>
      <c r="AR271" s="172">
        <f t="shared" si="120"/>
        <v>0</v>
      </c>
      <c r="AS271" s="172">
        <f t="shared" si="120"/>
        <v>0</v>
      </c>
      <c r="AT271" s="172">
        <f t="shared" si="120"/>
        <v>0</v>
      </c>
      <c r="AU271" s="172">
        <f t="shared" si="120"/>
        <v>0</v>
      </c>
      <c r="AV271" s="172">
        <f t="shared" si="120"/>
        <v>0</v>
      </c>
      <c r="AW271" s="172">
        <f t="shared" si="120"/>
        <v>1.2150000000000001</v>
      </c>
      <c r="AX271" s="172">
        <f t="shared" si="120"/>
        <v>0</v>
      </c>
      <c r="AY271" s="172">
        <f t="shared" si="120"/>
        <v>0</v>
      </c>
      <c r="AZ271" s="172">
        <f t="shared" si="120"/>
        <v>0</v>
      </c>
      <c r="BA271" s="172">
        <f t="shared" si="120"/>
        <v>0</v>
      </c>
      <c r="BB271" s="172">
        <f t="shared" si="120"/>
        <v>0.15</v>
      </c>
      <c r="BC271" s="172">
        <f t="shared" si="120"/>
        <v>0</v>
      </c>
      <c r="BD271" s="172">
        <f t="shared" si="120"/>
        <v>0</v>
      </c>
      <c r="BE271" s="172">
        <f t="shared" si="120"/>
        <v>2.9750000000000001</v>
      </c>
      <c r="BF271" s="172">
        <f t="shared" si="120"/>
        <v>164.8372</v>
      </c>
      <c r="BG271" s="172" t="e">
        <f t="shared" si="120"/>
        <v>#REF!</v>
      </c>
      <c r="BH271" s="172" t="e">
        <f t="shared" si="120"/>
        <v>#REF!</v>
      </c>
      <c r="BI271" s="172" t="e">
        <f t="shared" si="120"/>
        <v>#REF!</v>
      </c>
      <c r="BJ271" s="172" t="e">
        <f t="shared" si="120"/>
        <v>#REF!</v>
      </c>
      <c r="BK271" s="172" t="e">
        <f t="shared" si="120"/>
        <v>#REF!</v>
      </c>
      <c r="BL271" s="172" t="e">
        <f t="shared" si="120"/>
        <v>#REF!</v>
      </c>
      <c r="BM271" s="172" t="e">
        <f t="shared" si="120"/>
        <v>#REF!</v>
      </c>
      <c r="BN271" s="342"/>
      <c r="BO271" s="366"/>
      <c r="BP271" s="190"/>
      <c r="BQ271" s="366"/>
      <c r="BR271" s="223"/>
      <c r="BS271" s="190"/>
      <c r="BT271" s="229"/>
      <c r="BU271" s="192"/>
      <c r="CJ271" s="56">
        <f t="shared" si="118"/>
        <v>218.94993000000005</v>
      </c>
      <c r="CK271" s="56">
        <f t="shared" si="119"/>
        <v>0</v>
      </c>
    </row>
    <row r="272" spans="1:257" s="83" customFormat="1" ht="129" customHeight="1" x14ac:dyDescent="0.3">
      <c r="A272" s="399" t="s">
        <v>516</v>
      </c>
      <c r="B272" s="232" t="s">
        <v>517</v>
      </c>
      <c r="C272" s="241"/>
      <c r="D272" s="404">
        <v>28.401999999999997</v>
      </c>
      <c r="E272" s="233">
        <f>SUM(E273:E301)</f>
        <v>28.401999999999997</v>
      </c>
      <c r="F272" s="233">
        <f>SUM(F273:F301)</f>
        <v>13.257</v>
      </c>
      <c r="G272" s="233">
        <f t="shared" ref="G272:BM272" si="121">SUM(G273:G301)</f>
        <v>6.7299999999999995</v>
      </c>
      <c r="H272" s="233">
        <f t="shared" si="121"/>
        <v>6.5270000000000001</v>
      </c>
      <c r="I272" s="233">
        <f t="shared" si="121"/>
        <v>3.74</v>
      </c>
      <c r="J272" s="233">
        <f t="shared" si="121"/>
        <v>7.6449999999999996</v>
      </c>
      <c r="K272" s="233">
        <f t="shared" si="121"/>
        <v>0</v>
      </c>
      <c r="L272" s="233">
        <f t="shared" si="121"/>
        <v>0</v>
      </c>
      <c r="M272" s="233">
        <f t="shared" si="121"/>
        <v>2.2000000000000002</v>
      </c>
      <c r="N272" s="233">
        <f t="shared" si="121"/>
        <v>0</v>
      </c>
      <c r="O272" s="233">
        <f t="shared" si="121"/>
        <v>0</v>
      </c>
      <c r="P272" s="233">
        <f t="shared" si="121"/>
        <v>0</v>
      </c>
      <c r="Q272" s="233">
        <f t="shared" si="121"/>
        <v>0</v>
      </c>
      <c r="R272" s="233">
        <f t="shared" si="121"/>
        <v>0</v>
      </c>
      <c r="S272" s="233">
        <f t="shared" si="121"/>
        <v>0</v>
      </c>
      <c r="T272" s="233">
        <f t="shared" si="121"/>
        <v>0</v>
      </c>
      <c r="U272" s="233">
        <f t="shared" si="121"/>
        <v>0</v>
      </c>
      <c r="V272" s="233">
        <f t="shared" si="121"/>
        <v>0</v>
      </c>
      <c r="W272" s="233">
        <f t="shared" si="121"/>
        <v>0</v>
      </c>
      <c r="X272" s="233">
        <f t="shared" si="121"/>
        <v>0</v>
      </c>
      <c r="Y272" s="233">
        <f t="shared" si="121"/>
        <v>0.16</v>
      </c>
      <c r="Z272" s="233">
        <f t="shared" si="121"/>
        <v>0.16</v>
      </c>
      <c r="AA272" s="233">
        <f t="shared" si="121"/>
        <v>0</v>
      </c>
      <c r="AB272" s="233">
        <f t="shared" si="121"/>
        <v>0</v>
      </c>
      <c r="AC272" s="233">
        <f t="shared" si="121"/>
        <v>0</v>
      </c>
      <c r="AD272" s="233">
        <f t="shared" si="121"/>
        <v>0</v>
      </c>
      <c r="AE272" s="233">
        <f t="shared" si="121"/>
        <v>0</v>
      </c>
      <c r="AF272" s="233">
        <f t="shared" si="121"/>
        <v>0</v>
      </c>
      <c r="AG272" s="233">
        <f t="shared" si="121"/>
        <v>0</v>
      </c>
      <c r="AH272" s="233">
        <f t="shared" si="121"/>
        <v>0</v>
      </c>
      <c r="AI272" s="233">
        <f t="shared" si="121"/>
        <v>0.2</v>
      </c>
      <c r="AJ272" s="233">
        <f t="shared" si="121"/>
        <v>0.2</v>
      </c>
      <c r="AK272" s="233">
        <f t="shared" si="121"/>
        <v>0</v>
      </c>
      <c r="AL272" s="233">
        <f t="shared" si="121"/>
        <v>0</v>
      </c>
      <c r="AM272" s="233">
        <f t="shared" si="121"/>
        <v>0</v>
      </c>
      <c r="AN272" s="233">
        <f t="shared" si="121"/>
        <v>0</v>
      </c>
      <c r="AO272" s="233">
        <f t="shared" si="121"/>
        <v>0</v>
      </c>
      <c r="AP272" s="233">
        <f t="shared" si="121"/>
        <v>0</v>
      </c>
      <c r="AQ272" s="233">
        <f t="shared" si="121"/>
        <v>0</v>
      </c>
      <c r="AR272" s="233">
        <f t="shared" si="121"/>
        <v>0</v>
      </c>
      <c r="AS272" s="233">
        <f t="shared" si="121"/>
        <v>0</v>
      </c>
      <c r="AT272" s="233">
        <f t="shared" si="121"/>
        <v>0</v>
      </c>
      <c r="AU272" s="233">
        <f t="shared" si="121"/>
        <v>0</v>
      </c>
      <c r="AV272" s="233">
        <f t="shared" si="121"/>
        <v>0</v>
      </c>
      <c r="AW272" s="233">
        <f t="shared" si="121"/>
        <v>0</v>
      </c>
      <c r="AX272" s="233">
        <f t="shared" si="121"/>
        <v>0</v>
      </c>
      <c r="AY272" s="233">
        <f t="shared" si="121"/>
        <v>0</v>
      </c>
      <c r="AZ272" s="233">
        <f t="shared" si="121"/>
        <v>0</v>
      </c>
      <c r="BA272" s="233">
        <f t="shared" si="121"/>
        <v>0</v>
      </c>
      <c r="BB272" s="233">
        <f t="shared" si="121"/>
        <v>0</v>
      </c>
      <c r="BC272" s="233">
        <f t="shared" si="121"/>
        <v>0</v>
      </c>
      <c r="BD272" s="233">
        <f t="shared" si="121"/>
        <v>0</v>
      </c>
      <c r="BE272" s="233">
        <f t="shared" si="121"/>
        <v>1</v>
      </c>
      <c r="BF272" s="233">
        <f t="shared" si="121"/>
        <v>15.145000000000001</v>
      </c>
      <c r="BG272" s="233" t="e">
        <f t="shared" si="121"/>
        <v>#REF!</v>
      </c>
      <c r="BH272" s="233" t="e">
        <f t="shared" si="121"/>
        <v>#REF!</v>
      </c>
      <c r="BI272" s="233">
        <f t="shared" si="121"/>
        <v>0</v>
      </c>
      <c r="BJ272" s="233">
        <f t="shared" si="121"/>
        <v>0</v>
      </c>
      <c r="BK272" s="233">
        <f t="shared" si="121"/>
        <v>0</v>
      </c>
      <c r="BL272" s="233" t="e">
        <f t="shared" si="121"/>
        <v>#REF!</v>
      </c>
      <c r="BM272" s="233">
        <f t="shared" si="121"/>
        <v>0</v>
      </c>
      <c r="BN272" s="400"/>
      <c r="BO272" s="401"/>
      <c r="BP272" s="241"/>
      <c r="BQ272" s="401"/>
      <c r="BR272" s="230"/>
      <c r="BS272" s="241"/>
      <c r="BT272" s="402"/>
      <c r="BU272" s="243"/>
      <c r="CJ272" s="56">
        <f t="shared" si="118"/>
        <v>28.401999999999997</v>
      </c>
      <c r="CK272" s="56">
        <f t="shared" si="119"/>
        <v>0</v>
      </c>
    </row>
    <row r="273" spans="1:89" s="83" customFormat="1" ht="134.25" customHeight="1" x14ac:dyDescent="0.3">
      <c r="A273" s="175">
        <v>1</v>
      </c>
      <c r="B273" s="196" t="s">
        <v>73</v>
      </c>
      <c r="C273" s="197" t="s">
        <v>74</v>
      </c>
      <c r="D273" s="307">
        <v>0.2</v>
      </c>
      <c r="E273" s="172">
        <f t="shared" ref="E273:E292" si="122">SUM(G273:X273,Z273:AK273,AM273:BE273)</f>
        <v>0.2</v>
      </c>
      <c r="F273" s="174">
        <f>SUM(G273:H273)</f>
        <v>0.2</v>
      </c>
      <c r="G273" s="171">
        <v>0.2</v>
      </c>
      <c r="H273" s="171"/>
      <c r="I273" s="171"/>
      <c r="J273" s="171"/>
      <c r="K273" s="171"/>
      <c r="L273" s="171"/>
      <c r="M273" s="171"/>
      <c r="N273" s="171"/>
      <c r="O273" s="171"/>
      <c r="P273" s="171"/>
      <c r="Q273" s="171"/>
      <c r="R273" s="171"/>
      <c r="S273" s="171"/>
      <c r="T273" s="171"/>
      <c r="U273" s="171"/>
      <c r="V273" s="171"/>
      <c r="W273" s="171"/>
      <c r="X273" s="171"/>
      <c r="Y273" s="171"/>
      <c r="Z273" s="171"/>
      <c r="AA273" s="171"/>
      <c r="AB273" s="171"/>
      <c r="AC273" s="171"/>
      <c r="AD273" s="171"/>
      <c r="AE273" s="171"/>
      <c r="AF273" s="171"/>
      <c r="AG273" s="171"/>
      <c r="AH273" s="171"/>
      <c r="AI273" s="171"/>
      <c r="AJ273" s="171"/>
      <c r="AK273" s="171"/>
      <c r="AL273" s="171">
        <f>SUM(AM273:AT273)</f>
        <v>0</v>
      </c>
      <c r="AM273" s="171"/>
      <c r="AN273" s="171"/>
      <c r="AO273" s="171"/>
      <c r="AP273" s="171"/>
      <c r="AQ273" s="171"/>
      <c r="AR273" s="171"/>
      <c r="AS273" s="171"/>
      <c r="AT273" s="171"/>
      <c r="AU273" s="171"/>
      <c r="AV273" s="171"/>
      <c r="AW273" s="171"/>
      <c r="AX273" s="171"/>
      <c r="AY273" s="171"/>
      <c r="AZ273" s="171"/>
      <c r="BA273" s="171"/>
      <c r="BB273" s="171"/>
      <c r="BC273" s="171"/>
      <c r="BD273" s="171"/>
      <c r="BE273" s="171"/>
      <c r="BF273" s="174">
        <f>E273-F273</f>
        <v>0</v>
      </c>
      <c r="BG273" s="174"/>
      <c r="BH273" s="177"/>
      <c r="BI273" s="178"/>
      <c r="BJ273" s="174"/>
      <c r="BK273" s="178"/>
      <c r="BL273" s="174"/>
      <c r="BM273" s="174"/>
      <c r="BN273" s="198" t="s">
        <v>75</v>
      </c>
      <c r="BO273" s="174"/>
      <c r="BP273" s="174" t="s">
        <v>76</v>
      </c>
      <c r="BQ273" s="174"/>
      <c r="BR273" s="189">
        <v>2021</v>
      </c>
      <c r="BS273" s="199"/>
      <c r="BT273" s="170"/>
      <c r="BU273" s="192"/>
      <c r="CJ273" s="56">
        <f t="shared" si="118"/>
        <v>0.2</v>
      </c>
      <c r="CK273" s="56">
        <f t="shared" si="119"/>
        <v>0</v>
      </c>
    </row>
    <row r="274" spans="1:89" s="83" customFormat="1" ht="121.5" x14ac:dyDescent="0.3">
      <c r="A274" s="175">
        <v>2</v>
      </c>
      <c r="B274" s="202" t="s">
        <v>77</v>
      </c>
      <c r="C274" s="174" t="s">
        <v>78</v>
      </c>
      <c r="D274" s="307">
        <v>0.3</v>
      </c>
      <c r="E274" s="172">
        <f t="shared" si="122"/>
        <v>0.3</v>
      </c>
      <c r="F274" s="174">
        <f>SUM(G274:H274)</f>
        <v>0.3</v>
      </c>
      <c r="G274" s="174">
        <v>0.3</v>
      </c>
      <c r="H274" s="171"/>
      <c r="I274" s="171"/>
      <c r="J274" s="171"/>
      <c r="K274" s="171"/>
      <c r="L274" s="171"/>
      <c r="M274" s="171"/>
      <c r="N274" s="171"/>
      <c r="O274" s="171"/>
      <c r="P274" s="171"/>
      <c r="Q274" s="171"/>
      <c r="R274" s="171"/>
      <c r="S274" s="171"/>
      <c r="T274" s="171"/>
      <c r="U274" s="171"/>
      <c r="V274" s="171"/>
      <c r="W274" s="171"/>
      <c r="X274" s="171"/>
      <c r="Y274" s="171"/>
      <c r="Z274" s="171"/>
      <c r="AA274" s="171"/>
      <c r="AB274" s="171"/>
      <c r="AC274" s="171"/>
      <c r="AD274" s="171"/>
      <c r="AE274" s="171"/>
      <c r="AF274" s="171"/>
      <c r="AG274" s="171"/>
      <c r="AH274" s="171"/>
      <c r="AI274" s="171"/>
      <c r="AJ274" s="171"/>
      <c r="AK274" s="171"/>
      <c r="AL274" s="171">
        <f>SUM(AM274:AT274)</f>
        <v>0</v>
      </c>
      <c r="AM274" s="171"/>
      <c r="AN274" s="171"/>
      <c r="AO274" s="171"/>
      <c r="AP274" s="171"/>
      <c r="AQ274" s="171"/>
      <c r="AR274" s="171"/>
      <c r="AS274" s="171"/>
      <c r="AT274" s="171"/>
      <c r="AU274" s="171"/>
      <c r="AV274" s="171"/>
      <c r="AW274" s="171"/>
      <c r="AX274" s="171"/>
      <c r="AY274" s="171"/>
      <c r="AZ274" s="171"/>
      <c r="BA274" s="171"/>
      <c r="BB274" s="171"/>
      <c r="BC274" s="171"/>
      <c r="BD274" s="171"/>
      <c r="BE274" s="171"/>
      <c r="BF274" s="174">
        <f>E274-F274</f>
        <v>0</v>
      </c>
      <c r="BG274" s="174"/>
      <c r="BH274" s="177"/>
      <c r="BI274" s="178"/>
      <c r="BJ274" s="174"/>
      <c r="BK274" s="178"/>
      <c r="BL274" s="174"/>
      <c r="BM274" s="174"/>
      <c r="BN274" s="204" t="s">
        <v>79</v>
      </c>
      <c r="BO274" s="205"/>
      <c r="BP274" s="180" t="s">
        <v>80</v>
      </c>
      <c r="BQ274" s="174"/>
      <c r="BR274" s="189">
        <v>2021</v>
      </c>
      <c r="BS274" s="199"/>
      <c r="BT274" s="170"/>
      <c r="BU274" s="192"/>
      <c r="CJ274" s="56">
        <f t="shared" si="118"/>
        <v>0.3</v>
      </c>
      <c r="CK274" s="56">
        <f t="shared" si="119"/>
        <v>0</v>
      </c>
    </row>
    <row r="275" spans="1:89" s="83" customFormat="1" ht="121.5" x14ac:dyDescent="0.3">
      <c r="A275" s="175">
        <v>3</v>
      </c>
      <c r="B275" s="206" t="s">
        <v>81</v>
      </c>
      <c r="C275" s="213" t="s">
        <v>82</v>
      </c>
      <c r="D275" s="429">
        <v>0.15</v>
      </c>
      <c r="E275" s="172">
        <f t="shared" si="122"/>
        <v>0.15</v>
      </c>
      <c r="F275" s="174">
        <f>G275+H275</f>
        <v>0.15</v>
      </c>
      <c r="G275" s="262">
        <v>0.15</v>
      </c>
      <c r="H275" s="171"/>
      <c r="I275" s="171"/>
      <c r="J275" s="171"/>
      <c r="K275" s="171"/>
      <c r="L275" s="171"/>
      <c r="M275" s="171"/>
      <c r="N275" s="171"/>
      <c r="O275" s="171"/>
      <c r="P275" s="171"/>
      <c r="Q275" s="171"/>
      <c r="R275" s="171"/>
      <c r="S275" s="171"/>
      <c r="T275" s="171"/>
      <c r="U275" s="171"/>
      <c r="V275" s="171"/>
      <c r="W275" s="171"/>
      <c r="X275" s="171"/>
      <c r="Y275" s="171"/>
      <c r="Z275" s="171"/>
      <c r="AA275" s="171"/>
      <c r="AB275" s="171"/>
      <c r="AC275" s="171"/>
      <c r="AD275" s="171"/>
      <c r="AE275" s="171"/>
      <c r="AF275" s="171"/>
      <c r="AG275" s="171"/>
      <c r="AH275" s="171"/>
      <c r="AI275" s="171"/>
      <c r="AJ275" s="171"/>
      <c r="AK275" s="171"/>
      <c r="AL275" s="171">
        <f>SUM(AM275:AT275)</f>
        <v>0</v>
      </c>
      <c r="AM275" s="171"/>
      <c r="AN275" s="171"/>
      <c r="AO275" s="171"/>
      <c r="AP275" s="171"/>
      <c r="AQ275" s="171"/>
      <c r="AR275" s="171"/>
      <c r="AS275" s="171"/>
      <c r="AT275" s="171"/>
      <c r="AU275" s="171"/>
      <c r="AV275" s="171"/>
      <c r="AW275" s="171"/>
      <c r="AX275" s="171"/>
      <c r="AY275" s="171"/>
      <c r="AZ275" s="171"/>
      <c r="BA275" s="171"/>
      <c r="BB275" s="171"/>
      <c r="BC275" s="171"/>
      <c r="BD275" s="171"/>
      <c r="BE275" s="171"/>
      <c r="BF275" s="174">
        <f>E275-F275</f>
        <v>0</v>
      </c>
      <c r="BG275" s="174"/>
      <c r="BH275" s="177"/>
      <c r="BI275" s="178"/>
      <c r="BJ275" s="174"/>
      <c r="BK275" s="178"/>
      <c r="BL275" s="174"/>
      <c r="BM275" s="174"/>
      <c r="BN275" s="204" t="s">
        <v>79</v>
      </c>
      <c r="BO275" s="205"/>
      <c r="BP275" s="180" t="s">
        <v>83</v>
      </c>
      <c r="BQ275" s="174"/>
      <c r="BR275" s="189">
        <v>2021</v>
      </c>
      <c r="BS275" s="199"/>
      <c r="BT275" s="170"/>
      <c r="BU275" s="192"/>
      <c r="CJ275" s="56">
        <f t="shared" si="118"/>
        <v>0.15</v>
      </c>
      <c r="CK275" s="56">
        <f t="shared" si="119"/>
        <v>0</v>
      </c>
    </row>
    <row r="276" spans="1:89" s="83" customFormat="1" ht="121.5" x14ac:dyDescent="0.3">
      <c r="A276" s="175">
        <v>4</v>
      </c>
      <c r="B276" s="202" t="s">
        <v>84</v>
      </c>
      <c r="C276" s="199" t="s">
        <v>85</v>
      </c>
      <c r="D276" s="291">
        <v>0.2</v>
      </c>
      <c r="E276" s="172">
        <f t="shared" si="122"/>
        <v>0.2</v>
      </c>
      <c r="F276" s="174">
        <f>G276+H276</f>
        <v>0.2</v>
      </c>
      <c r="G276" s="208">
        <v>0.2</v>
      </c>
      <c r="H276" s="171"/>
      <c r="I276" s="171"/>
      <c r="J276" s="171"/>
      <c r="K276" s="171"/>
      <c r="L276" s="171"/>
      <c r="M276" s="171"/>
      <c r="N276" s="171"/>
      <c r="O276" s="171"/>
      <c r="P276" s="171"/>
      <c r="Q276" s="171"/>
      <c r="R276" s="171"/>
      <c r="S276" s="171"/>
      <c r="T276" s="171"/>
      <c r="U276" s="171"/>
      <c r="V276" s="171"/>
      <c r="W276" s="171"/>
      <c r="X276" s="171"/>
      <c r="Y276" s="171"/>
      <c r="Z276" s="171"/>
      <c r="AA276" s="171"/>
      <c r="AB276" s="171"/>
      <c r="AC276" s="171"/>
      <c r="AD276" s="171"/>
      <c r="AE276" s="171"/>
      <c r="AF276" s="171"/>
      <c r="AG276" s="171"/>
      <c r="AH276" s="171"/>
      <c r="AI276" s="171"/>
      <c r="AJ276" s="171"/>
      <c r="AK276" s="171"/>
      <c r="AL276" s="171"/>
      <c r="AM276" s="171"/>
      <c r="AN276" s="171"/>
      <c r="AO276" s="171"/>
      <c r="AP276" s="171"/>
      <c r="AQ276" s="171"/>
      <c r="AR276" s="171"/>
      <c r="AS276" s="171"/>
      <c r="AT276" s="171"/>
      <c r="AU276" s="171"/>
      <c r="AV276" s="171"/>
      <c r="AW276" s="171"/>
      <c r="AX276" s="171"/>
      <c r="AY276" s="171"/>
      <c r="AZ276" s="171"/>
      <c r="BA276" s="171"/>
      <c r="BB276" s="171"/>
      <c r="BC276" s="171"/>
      <c r="BD276" s="171"/>
      <c r="BE276" s="171"/>
      <c r="BF276" s="174"/>
      <c r="BG276" s="174"/>
      <c r="BH276" s="177"/>
      <c r="BI276" s="178"/>
      <c r="BJ276" s="174"/>
      <c r="BK276" s="178"/>
      <c r="BL276" s="174"/>
      <c r="BM276" s="174"/>
      <c r="BN276" s="204" t="s">
        <v>79</v>
      </c>
      <c r="BO276" s="209"/>
      <c r="BP276" s="210" t="s">
        <v>83</v>
      </c>
      <c r="BQ276" s="174"/>
      <c r="BR276" s="189">
        <v>2021</v>
      </c>
      <c r="BS276" s="199"/>
      <c r="BT276" s="170"/>
      <c r="BU276" s="192"/>
      <c r="CJ276" s="56">
        <f t="shared" si="118"/>
        <v>0.2</v>
      </c>
      <c r="CK276" s="56">
        <f t="shared" si="119"/>
        <v>0</v>
      </c>
    </row>
    <row r="277" spans="1:89" s="83" customFormat="1" ht="240.6" customHeight="1" x14ac:dyDescent="0.3">
      <c r="A277" s="175">
        <v>5</v>
      </c>
      <c r="B277" s="202" t="s">
        <v>523</v>
      </c>
      <c r="C277" s="251" t="s">
        <v>112</v>
      </c>
      <c r="D277" s="307">
        <v>4.46</v>
      </c>
      <c r="E277" s="172">
        <f t="shared" si="122"/>
        <v>4.46</v>
      </c>
      <c r="F277" s="171">
        <v>0.3</v>
      </c>
      <c r="G277" s="171">
        <v>0</v>
      </c>
      <c r="H277" s="171">
        <v>0.3</v>
      </c>
      <c r="I277" s="171">
        <v>0.5</v>
      </c>
      <c r="J277" s="171">
        <v>0.5</v>
      </c>
      <c r="K277" s="171">
        <v>0</v>
      </c>
      <c r="L277" s="171">
        <v>0</v>
      </c>
      <c r="M277" s="171">
        <v>2</v>
      </c>
      <c r="N277" s="171">
        <v>0</v>
      </c>
      <c r="O277" s="171">
        <v>0</v>
      </c>
      <c r="P277" s="171">
        <v>0</v>
      </c>
      <c r="Q277" s="171">
        <v>0</v>
      </c>
      <c r="R277" s="171">
        <v>0</v>
      </c>
      <c r="S277" s="171">
        <v>0</v>
      </c>
      <c r="T277" s="171">
        <v>0</v>
      </c>
      <c r="U277" s="171"/>
      <c r="V277" s="171">
        <v>0</v>
      </c>
      <c r="W277" s="171">
        <v>0</v>
      </c>
      <c r="X277" s="171">
        <v>0</v>
      </c>
      <c r="Y277" s="247">
        <f t="shared" ref="Y277:Y292" si="123">SUM(Z277:AE277)</f>
        <v>0.16</v>
      </c>
      <c r="Z277" s="171">
        <v>0.16</v>
      </c>
      <c r="AA277" s="171">
        <v>0</v>
      </c>
      <c r="AB277" s="171">
        <v>0</v>
      </c>
      <c r="AC277" s="171">
        <v>0</v>
      </c>
      <c r="AD277" s="171">
        <v>0</v>
      </c>
      <c r="AE277" s="171">
        <v>0</v>
      </c>
      <c r="AF277" s="171">
        <v>0</v>
      </c>
      <c r="AG277" s="171">
        <v>0</v>
      </c>
      <c r="AH277" s="171">
        <v>0</v>
      </c>
      <c r="AI277" s="171">
        <v>0</v>
      </c>
      <c r="AJ277" s="171">
        <v>0</v>
      </c>
      <c r="AK277" s="171">
        <v>0</v>
      </c>
      <c r="AL277" s="171">
        <f t="shared" ref="AL277:AL300" si="124">SUM(AM277:AT277)</f>
        <v>0</v>
      </c>
      <c r="AM277" s="171">
        <v>0</v>
      </c>
      <c r="AN277" s="171">
        <v>0</v>
      </c>
      <c r="AO277" s="171">
        <v>0</v>
      </c>
      <c r="AP277" s="171">
        <v>0</v>
      </c>
      <c r="AQ277" s="171">
        <v>0</v>
      </c>
      <c r="AR277" s="171">
        <v>0</v>
      </c>
      <c r="AS277" s="171">
        <v>0</v>
      </c>
      <c r="AT277" s="171">
        <v>0</v>
      </c>
      <c r="AU277" s="171">
        <v>0</v>
      </c>
      <c r="AV277" s="171">
        <v>0</v>
      </c>
      <c r="AW277" s="171">
        <v>0</v>
      </c>
      <c r="AX277" s="171">
        <v>0</v>
      </c>
      <c r="AY277" s="171">
        <v>0</v>
      </c>
      <c r="AZ277" s="171">
        <v>0</v>
      </c>
      <c r="BA277" s="171">
        <v>0</v>
      </c>
      <c r="BB277" s="171">
        <v>0</v>
      </c>
      <c r="BC277" s="171">
        <v>0</v>
      </c>
      <c r="BD277" s="171">
        <v>0</v>
      </c>
      <c r="BE277" s="171">
        <v>1</v>
      </c>
      <c r="BF277" s="171">
        <f>E277-H277</f>
        <v>4.16</v>
      </c>
      <c r="BG277" s="172" t="e">
        <f>SUM(#REF!)</f>
        <v>#REF!</v>
      </c>
      <c r="BH277" s="186" t="e">
        <f>BG277/E277</f>
        <v>#REF!</v>
      </c>
      <c r="BI277" s="252"/>
      <c r="BJ277" s="247"/>
      <c r="BK277" s="252"/>
      <c r="BL277" s="247" t="e">
        <f>E277-BG277</f>
        <v>#REF!</v>
      </c>
      <c r="BM277" s="203"/>
      <c r="BN277" s="248" t="s">
        <v>113</v>
      </c>
      <c r="BO277" s="205"/>
      <c r="BP277" s="180" t="s">
        <v>109</v>
      </c>
      <c r="BQ277" s="249"/>
      <c r="BR277" s="189"/>
      <c r="BS277" s="180" t="s">
        <v>518</v>
      </c>
      <c r="BT277" s="170"/>
      <c r="BU277" s="192"/>
      <c r="CJ277" s="56">
        <f t="shared" si="118"/>
        <v>4.46</v>
      </c>
      <c r="CK277" s="56">
        <f t="shared" si="119"/>
        <v>0</v>
      </c>
    </row>
    <row r="278" spans="1:89" s="83" customFormat="1" ht="121.5" x14ac:dyDescent="0.3">
      <c r="A278" s="175">
        <v>6</v>
      </c>
      <c r="B278" s="202" t="s">
        <v>122</v>
      </c>
      <c r="C278" s="265" t="s">
        <v>123</v>
      </c>
      <c r="D278" s="291">
        <v>4.32</v>
      </c>
      <c r="E278" s="172">
        <f t="shared" si="122"/>
        <v>4.32</v>
      </c>
      <c r="F278" s="174">
        <f>SUM(G278:H278)</f>
        <v>0.8</v>
      </c>
      <c r="G278" s="174">
        <v>0.8</v>
      </c>
      <c r="H278" s="174"/>
      <c r="I278" s="247">
        <v>1</v>
      </c>
      <c r="J278" s="247">
        <v>2.3199999999999998</v>
      </c>
      <c r="K278" s="247"/>
      <c r="L278" s="247"/>
      <c r="M278" s="174"/>
      <c r="N278" s="174"/>
      <c r="O278" s="174"/>
      <c r="P278" s="174"/>
      <c r="Q278" s="174"/>
      <c r="R278" s="174"/>
      <c r="S278" s="174"/>
      <c r="T278" s="174"/>
      <c r="U278" s="174"/>
      <c r="V278" s="174"/>
      <c r="W278" s="174"/>
      <c r="X278" s="174"/>
      <c r="Y278" s="247">
        <f t="shared" si="123"/>
        <v>0</v>
      </c>
      <c r="Z278" s="174"/>
      <c r="AA278" s="174"/>
      <c r="AB278" s="174"/>
      <c r="AC278" s="174"/>
      <c r="AD278" s="174"/>
      <c r="AE278" s="174"/>
      <c r="AF278" s="174"/>
      <c r="AG278" s="174"/>
      <c r="AH278" s="174"/>
      <c r="AI278" s="174"/>
      <c r="AJ278" s="174">
        <v>0.2</v>
      </c>
      <c r="AK278" s="174"/>
      <c r="AL278" s="171">
        <f t="shared" si="124"/>
        <v>0</v>
      </c>
      <c r="AM278" s="174"/>
      <c r="AN278" s="174"/>
      <c r="AO278" s="174"/>
      <c r="AP278" s="174"/>
      <c r="AQ278" s="174"/>
      <c r="AR278" s="174"/>
      <c r="AS278" s="174"/>
      <c r="AT278" s="174"/>
      <c r="AU278" s="174"/>
      <c r="AV278" s="174"/>
      <c r="AW278" s="174"/>
      <c r="AX278" s="174"/>
      <c r="AY278" s="174"/>
      <c r="AZ278" s="174"/>
      <c r="BA278" s="174"/>
      <c r="BB278" s="174"/>
      <c r="BC278" s="174"/>
      <c r="BD278" s="174"/>
      <c r="BE278" s="174"/>
      <c r="BF278" s="174">
        <f t="shared" ref="BF278:BF298" si="125">E278-F278</f>
        <v>3.5200000000000005</v>
      </c>
      <c r="BG278" s="174"/>
      <c r="BH278" s="177"/>
      <c r="BI278" s="174"/>
      <c r="BJ278" s="174"/>
      <c r="BK278" s="174"/>
      <c r="BL278" s="174"/>
      <c r="BM278" s="174"/>
      <c r="BN278" s="204" t="s">
        <v>79</v>
      </c>
      <c r="BO278" s="174"/>
      <c r="BP278" s="199" t="s">
        <v>80</v>
      </c>
      <c r="BQ278" s="174"/>
      <c r="BR278" s="215">
        <v>2021</v>
      </c>
      <c r="BS278" s="266"/>
      <c r="BT278" s="170"/>
      <c r="BU278" s="192"/>
      <c r="CJ278" s="56">
        <f t="shared" si="118"/>
        <v>4.32</v>
      </c>
      <c r="CK278" s="56">
        <f t="shared" si="119"/>
        <v>0</v>
      </c>
    </row>
    <row r="279" spans="1:89" s="83" customFormat="1" ht="121.5" x14ac:dyDescent="0.3">
      <c r="A279" s="175">
        <v>7</v>
      </c>
      <c r="B279" s="202" t="s">
        <v>602</v>
      </c>
      <c r="C279" s="265" t="s">
        <v>152</v>
      </c>
      <c r="D279" s="291">
        <v>1.5</v>
      </c>
      <c r="E279" s="172">
        <f t="shared" si="122"/>
        <v>1.5</v>
      </c>
      <c r="F279" s="174">
        <f>SUM(G279:H279)</f>
        <v>0.2</v>
      </c>
      <c r="G279" s="174">
        <v>0.2</v>
      </c>
      <c r="H279" s="174"/>
      <c r="I279" s="247">
        <v>0.1</v>
      </c>
      <c r="J279" s="247">
        <v>0.8</v>
      </c>
      <c r="K279" s="247"/>
      <c r="L279" s="247"/>
      <c r="M279" s="174">
        <v>0.2</v>
      </c>
      <c r="N279" s="174"/>
      <c r="O279" s="174"/>
      <c r="P279" s="174"/>
      <c r="Q279" s="174"/>
      <c r="R279" s="174"/>
      <c r="S279" s="174"/>
      <c r="T279" s="174"/>
      <c r="U279" s="174"/>
      <c r="V279" s="174"/>
      <c r="W279" s="174"/>
      <c r="X279" s="174"/>
      <c r="Y279" s="247">
        <f t="shared" si="123"/>
        <v>0</v>
      </c>
      <c r="Z279" s="174"/>
      <c r="AA279" s="174"/>
      <c r="AB279" s="174"/>
      <c r="AC279" s="174"/>
      <c r="AD279" s="174"/>
      <c r="AE279" s="174"/>
      <c r="AF279" s="174"/>
      <c r="AG279" s="174"/>
      <c r="AH279" s="174"/>
      <c r="AI279" s="174">
        <v>0.2</v>
      </c>
      <c r="AJ279" s="174"/>
      <c r="AK279" s="174"/>
      <c r="AL279" s="171">
        <f t="shared" si="124"/>
        <v>0</v>
      </c>
      <c r="AM279" s="174"/>
      <c r="AN279" s="174"/>
      <c r="AO279" s="174"/>
      <c r="AP279" s="174"/>
      <c r="AQ279" s="174"/>
      <c r="AR279" s="174"/>
      <c r="AS279" s="174"/>
      <c r="AT279" s="174"/>
      <c r="AU279" s="174"/>
      <c r="AV279" s="174"/>
      <c r="AW279" s="174"/>
      <c r="AX279" s="174"/>
      <c r="AY279" s="174"/>
      <c r="AZ279" s="174"/>
      <c r="BA279" s="174"/>
      <c r="BB279" s="174"/>
      <c r="BC279" s="174"/>
      <c r="BD279" s="174"/>
      <c r="BE279" s="174"/>
      <c r="BF279" s="174">
        <f t="shared" si="125"/>
        <v>1.3</v>
      </c>
      <c r="BG279" s="218"/>
      <c r="BH279" s="186"/>
      <c r="BI279" s="260"/>
      <c r="BJ279" s="218"/>
      <c r="BK279" s="260"/>
      <c r="BL279" s="218"/>
      <c r="BM279" s="218"/>
      <c r="BN279" s="204" t="s">
        <v>79</v>
      </c>
      <c r="BO279" s="199"/>
      <c r="BP279" s="199" t="s">
        <v>80</v>
      </c>
      <c r="BQ279" s="262"/>
      <c r="BR279" s="215">
        <v>2021</v>
      </c>
      <c r="BS279" s="199"/>
      <c r="BT279" s="170"/>
      <c r="BU279" s="192"/>
      <c r="CJ279" s="56">
        <f t="shared" si="118"/>
        <v>1.5</v>
      </c>
      <c r="CK279" s="56">
        <f t="shared" si="119"/>
        <v>0</v>
      </c>
    </row>
    <row r="280" spans="1:89" s="83" customFormat="1" ht="151.9" customHeight="1" x14ac:dyDescent="0.3">
      <c r="A280" s="175">
        <v>8</v>
      </c>
      <c r="B280" s="289" t="s">
        <v>164</v>
      </c>
      <c r="C280" s="265" t="s">
        <v>165</v>
      </c>
      <c r="D280" s="291">
        <v>0.16</v>
      </c>
      <c r="E280" s="295">
        <f t="shared" si="122"/>
        <v>0.16</v>
      </c>
      <c r="F280" s="174">
        <f>SUM(G280:H280)</f>
        <v>0.16</v>
      </c>
      <c r="G280" s="277">
        <v>0.16</v>
      </c>
      <c r="H280" s="277"/>
      <c r="I280" s="287"/>
      <c r="J280" s="287"/>
      <c r="K280" s="287"/>
      <c r="L280" s="277"/>
      <c r="M280" s="262"/>
      <c r="N280" s="262"/>
      <c r="O280" s="262"/>
      <c r="P280" s="262"/>
      <c r="Q280" s="262"/>
      <c r="R280" s="262"/>
      <c r="S280" s="262"/>
      <c r="T280" s="262"/>
      <c r="U280" s="262"/>
      <c r="V280" s="262"/>
      <c r="W280" s="262"/>
      <c r="X280" s="262"/>
      <c r="Y280" s="247">
        <f t="shared" si="123"/>
        <v>0</v>
      </c>
      <c r="Z280" s="262"/>
      <c r="AA280" s="262"/>
      <c r="AB280" s="262"/>
      <c r="AC280" s="262"/>
      <c r="AD280" s="262"/>
      <c r="AE280" s="262"/>
      <c r="AF280" s="262"/>
      <c r="AG280" s="262"/>
      <c r="AH280" s="262"/>
      <c r="AI280" s="262"/>
      <c r="AJ280" s="262"/>
      <c r="AK280" s="262"/>
      <c r="AL280" s="171">
        <f t="shared" si="124"/>
        <v>0</v>
      </c>
      <c r="AM280" s="262"/>
      <c r="AN280" s="262"/>
      <c r="AO280" s="262"/>
      <c r="AP280" s="262"/>
      <c r="AQ280" s="262"/>
      <c r="AR280" s="262"/>
      <c r="AS280" s="262"/>
      <c r="AT280" s="262"/>
      <c r="AU280" s="262"/>
      <c r="AV280" s="262"/>
      <c r="AW280" s="262"/>
      <c r="AX280" s="262"/>
      <c r="AY280" s="262"/>
      <c r="AZ280" s="262"/>
      <c r="BA280" s="262"/>
      <c r="BB280" s="262"/>
      <c r="BC280" s="262"/>
      <c r="BD280" s="262"/>
      <c r="BE280" s="262"/>
      <c r="BF280" s="174">
        <f t="shared" si="125"/>
        <v>0</v>
      </c>
      <c r="BG280" s="174"/>
      <c r="BH280" s="186"/>
      <c r="BI280" s="178"/>
      <c r="BJ280" s="174"/>
      <c r="BK280" s="178"/>
      <c r="BL280" s="174"/>
      <c r="BM280" s="174"/>
      <c r="BN280" s="198" t="s">
        <v>166</v>
      </c>
      <c r="BO280" s="296"/>
      <c r="BP280" s="297" t="s">
        <v>167</v>
      </c>
      <c r="BQ280" s="297"/>
      <c r="BR280" s="215">
        <v>2021</v>
      </c>
      <c r="BS280" s="199"/>
      <c r="BT280" s="170"/>
      <c r="BU280" s="192"/>
      <c r="CJ280" s="56">
        <f t="shared" si="118"/>
        <v>0.16</v>
      </c>
      <c r="CK280" s="56">
        <f t="shared" si="119"/>
        <v>0</v>
      </c>
    </row>
    <row r="281" spans="1:89" s="83" customFormat="1" ht="129" customHeight="1" x14ac:dyDescent="0.3">
      <c r="A281" s="175">
        <v>9</v>
      </c>
      <c r="B281" s="202" t="s">
        <v>168</v>
      </c>
      <c r="C281" s="174" t="s">
        <v>154</v>
      </c>
      <c r="D281" s="307">
        <v>0.1</v>
      </c>
      <c r="E281" s="172">
        <f t="shared" si="122"/>
        <v>0.1</v>
      </c>
      <c r="F281" s="174">
        <f>SUM(G281:H281)</f>
        <v>0.1</v>
      </c>
      <c r="G281" s="174"/>
      <c r="H281" s="174">
        <v>0.1</v>
      </c>
      <c r="I281" s="247"/>
      <c r="J281" s="247"/>
      <c r="K281" s="247"/>
      <c r="L281" s="247"/>
      <c r="M281" s="247"/>
      <c r="N281" s="247"/>
      <c r="O281" s="247"/>
      <c r="P281" s="247"/>
      <c r="Q281" s="247"/>
      <c r="R281" s="247"/>
      <c r="S281" s="247"/>
      <c r="T281" s="247"/>
      <c r="U281" s="247"/>
      <c r="V281" s="247"/>
      <c r="W281" s="247"/>
      <c r="X281" s="247"/>
      <c r="Y281" s="247"/>
      <c r="Z281" s="247"/>
      <c r="AA281" s="247"/>
      <c r="AB281" s="247"/>
      <c r="AC281" s="247"/>
      <c r="AD281" s="247"/>
      <c r="AE281" s="247"/>
      <c r="AF281" s="247"/>
      <c r="AG281" s="247"/>
      <c r="AH281" s="247"/>
      <c r="AI281" s="247"/>
      <c r="AJ281" s="247"/>
      <c r="AK281" s="247"/>
      <c r="AL281" s="171"/>
      <c r="AM281" s="247"/>
      <c r="AN281" s="247"/>
      <c r="AO281" s="247"/>
      <c r="AP281" s="247"/>
      <c r="AQ281" s="247"/>
      <c r="AR281" s="247"/>
      <c r="AS281" s="247"/>
      <c r="AT281" s="247"/>
      <c r="AU281" s="247"/>
      <c r="AV281" s="247"/>
      <c r="AW281" s="247"/>
      <c r="AX281" s="247"/>
      <c r="AY281" s="247"/>
      <c r="AZ281" s="247"/>
      <c r="BA281" s="247"/>
      <c r="BB281" s="247"/>
      <c r="BC281" s="247"/>
      <c r="BD281" s="247"/>
      <c r="BE281" s="247"/>
      <c r="BF281" s="174">
        <f t="shared" si="125"/>
        <v>0</v>
      </c>
      <c r="BG281" s="203"/>
      <c r="BH281" s="186">
        <f>BG281/E281</f>
        <v>0</v>
      </c>
      <c r="BI281" s="258"/>
      <c r="BJ281" s="203"/>
      <c r="BK281" s="258"/>
      <c r="BL281" s="203">
        <v>4.8</v>
      </c>
      <c r="BM281" s="203"/>
      <c r="BN281" s="204" t="s">
        <v>169</v>
      </c>
      <c r="BO281" s="185" t="s">
        <v>170</v>
      </c>
      <c r="BP281" s="174" t="s">
        <v>171</v>
      </c>
      <c r="BQ281" s="185"/>
      <c r="BR281" s="189">
        <v>2019</v>
      </c>
      <c r="BS281" s="199" t="s">
        <v>519</v>
      </c>
      <c r="BT281" s="170"/>
      <c r="BU281" s="192"/>
      <c r="CJ281" s="56">
        <f t="shared" si="118"/>
        <v>0.1</v>
      </c>
      <c r="CK281" s="56">
        <f t="shared" si="119"/>
        <v>0</v>
      </c>
    </row>
    <row r="282" spans="1:89" s="83" customFormat="1" ht="149.44999999999999" customHeight="1" x14ac:dyDescent="0.3">
      <c r="A282" s="175">
        <v>10</v>
      </c>
      <c r="B282" s="289" t="s">
        <v>191</v>
      </c>
      <c r="C282" s="265" t="s">
        <v>82</v>
      </c>
      <c r="D282" s="291">
        <v>0.5</v>
      </c>
      <c r="E282" s="295">
        <f t="shared" si="122"/>
        <v>0.5</v>
      </c>
      <c r="F282" s="174">
        <v>0.5</v>
      </c>
      <c r="G282" s="277"/>
      <c r="H282" s="277">
        <v>0.5</v>
      </c>
      <c r="I282" s="287"/>
      <c r="J282" s="287"/>
      <c r="K282" s="287"/>
      <c r="L282" s="277"/>
      <c r="M282" s="262"/>
      <c r="N282" s="262"/>
      <c r="O282" s="262"/>
      <c r="P282" s="262"/>
      <c r="Q282" s="262"/>
      <c r="R282" s="262"/>
      <c r="S282" s="262"/>
      <c r="T282" s="262"/>
      <c r="U282" s="262"/>
      <c r="V282" s="262"/>
      <c r="W282" s="262"/>
      <c r="X282" s="262"/>
      <c r="Y282" s="247">
        <f t="shared" si="123"/>
        <v>0</v>
      </c>
      <c r="Z282" s="262"/>
      <c r="AA282" s="262"/>
      <c r="AB282" s="262"/>
      <c r="AC282" s="262"/>
      <c r="AD282" s="262"/>
      <c r="AE282" s="262"/>
      <c r="AF282" s="262"/>
      <c r="AG282" s="262"/>
      <c r="AH282" s="262"/>
      <c r="AI282" s="262"/>
      <c r="AJ282" s="262"/>
      <c r="AK282" s="262"/>
      <c r="AL282" s="171">
        <f t="shared" si="124"/>
        <v>0</v>
      </c>
      <c r="AM282" s="262"/>
      <c r="AN282" s="262"/>
      <c r="AO282" s="262"/>
      <c r="AP282" s="262"/>
      <c r="AQ282" s="262"/>
      <c r="AR282" s="262"/>
      <c r="AS282" s="262"/>
      <c r="AT282" s="262"/>
      <c r="AU282" s="262"/>
      <c r="AV282" s="262"/>
      <c r="AW282" s="262"/>
      <c r="AX282" s="262"/>
      <c r="AY282" s="262"/>
      <c r="AZ282" s="262"/>
      <c r="BA282" s="262"/>
      <c r="BB282" s="262"/>
      <c r="BC282" s="262"/>
      <c r="BD282" s="262"/>
      <c r="BE282" s="262"/>
      <c r="BF282" s="174">
        <f t="shared" si="125"/>
        <v>0</v>
      </c>
      <c r="BG282" s="174"/>
      <c r="BH282" s="186"/>
      <c r="BI282" s="178"/>
      <c r="BJ282" s="174"/>
      <c r="BK282" s="178"/>
      <c r="BL282" s="174"/>
      <c r="BM282" s="174"/>
      <c r="BN282" s="299" t="s">
        <v>166</v>
      </c>
      <c r="BO282" s="296"/>
      <c r="BP282" s="297" t="s">
        <v>159</v>
      </c>
      <c r="BQ282" s="297"/>
      <c r="BR282" s="215">
        <v>2021</v>
      </c>
      <c r="BS282" s="199"/>
      <c r="BT282" s="170"/>
      <c r="BU282" s="192"/>
      <c r="CJ282" s="56">
        <f t="shared" si="118"/>
        <v>0.5</v>
      </c>
      <c r="CK282" s="56">
        <f t="shared" si="119"/>
        <v>0</v>
      </c>
    </row>
    <row r="283" spans="1:89" s="83" customFormat="1" ht="145.15" customHeight="1" x14ac:dyDescent="0.3">
      <c r="A283" s="175">
        <v>11</v>
      </c>
      <c r="B283" s="202" t="s">
        <v>205</v>
      </c>
      <c r="C283" s="189" t="s">
        <v>82</v>
      </c>
      <c r="D283" s="307">
        <v>2.4500000000000002</v>
      </c>
      <c r="E283" s="172">
        <f t="shared" si="122"/>
        <v>2.4500000000000002</v>
      </c>
      <c r="F283" s="174">
        <f>SUM(G283:H283)</f>
        <v>2.4500000000000002</v>
      </c>
      <c r="G283" s="174"/>
      <c r="H283" s="174">
        <v>2.4500000000000002</v>
      </c>
      <c r="I283" s="247"/>
      <c r="J283" s="247"/>
      <c r="K283" s="247"/>
      <c r="L283" s="247"/>
      <c r="M283" s="174"/>
      <c r="N283" s="174"/>
      <c r="O283" s="174"/>
      <c r="P283" s="174"/>
      <c r="Q283" s="174"/>
      <c r="R283" s="174"/>
      <c r="S283" s="174"/>
      <c r="T283" s="174"/>
      <c r="U283" s="174"/>
      <c r="V283" s="174"/>
      <c r="W283" s="174"/>
      <c r="X283" s="174"/>
      <c r="Y283" s="247">
        <f t="shared" si="123"/>
        <v>0</v>
      </c>
      <c r="Z283" s="174"/>
      <c r="AA283" s="174"/>
      <c r="AB283" s="174"/>
      <c r="AC283" s="174"/>
      <c r="AD283" s="174"/>
      <c r="AE283" s="174"/>
      <c r="AF283" s="174"/>
      <c r="AG283" s="174"/>
      <c r="AH283" s="174"/>
      <c r="AI283" s="174"/>
      <c r="AJ283" s="174"/>
      <c r="AK283" s="174"/>
      <c r="AL283" s="171">
        <f t="shared" si="124"/>
        <v>0</v>
      </c>
      <c r="AM283" s="174"/>
      <c r="AN283" s="174"/>
      <c r="AO283" s="174"/>
      <c r="AP283" s="174"/>
      <c r="AQ283" s="174"/>
      <c r="AR283" s="174"/>
      <c r="AS283" s="174"/>
      <c r="AT283" s="174"/>
      <c r="AU283" s="174"/>
      <c r="AV283" s="174"/>
      <c r="AW283" s="174"/>
      <c r="AX283" s="174"/>
      <c r="AY283" s="174"/>
      <c r="AZ283" s="174"/>
      <c r="BA283" s="174"/>
      <c r="BB283" s="174"/>
      <c r="BC283" s="174"/>
      <c r="BD283" s="174"/>
      <c r="BE283" s="174"/>
      <c r="BF283" s="174">
        <f t="shared" si="125"/>
        <v>0</v>
      </c>
      <c r="BG283" s="174"/>
      <c r="BH283" s="186"/>
      <c r="BI283" s="178"/>
      <c r="BJ283" s="174"/>
      <c r="BK283" s="178"/>
      <c r="BL283" s="247"/>
      <c r="BM283" s="174"/>
      <c r="BN283" s="303" t="s">
        <v>166</v>
      </c>
      <c r="BO283" s="262"/>
      <c r="BP283" s="302" t="s">
        <v>204</v>
      </c>
      <c r="BQ283" s="302"/>
      <c r="BR283" s="189">
        <v>2021</v>
      </c>
      <c r="BS283" s="199"/>
      <c r="BT283" s="170"/>
      <c r="BU283" s="192"/>
      <c r="CJ283" s="56">
        <f t="shared" si="118"/>
        <v>2.4500000000000002</v>
      </c>
      <c r="CK283" s="56">
        <f t="shared" si="119"/>
        <v>0</v>
      </c>
    </row>
    <row r="284" spans="1:89" s="83" customFormat="1" ht="148.15" customHeight="1" x14ac:dyDescent="0.3">
      <c r="A284" s="175">
        <v>12</v>
      </c>
      <c r="B284" s="202" t="s">
        <v>206</v>
      </c>
      <c r="C284" s="189" t="s">
        <v>82</v>
      </c>
      <c r="D284" s="307">
        <v>0.15</v>
      </c>
      <c r="E284" s="172">
        <f t="shared" si="122"/>
        <v>0.15</v>
      </c>
      <c r="F284" s="174">
        <f>G284+H284</f>
        <v>0.15</v>
      </c>
      <c r="G284" s="174">
        <v>0.15</v>
      </c>
      <c r="H284" s="174"/>
      <c r="I284" s="247"/>
      <c r="J284" s="247"/>
      <c r="K284" s="247"/>
      <c r="L284" s="247"/>
      <c r="M284" s="174"/>
      <c r="N284" s="174"/>
      <c r="O284" s="174"/>
      <c r="P284" s="174"/>
      <c r="Q284" s="174"/>
      <c r="R284" s="174"/>
      <c r="S284" s="174"/>
      <c r="T284" s="174"/>
      <c r="U284" s="174"/>
      <c r="V284" s="174"/>
      <c r="W284" s="174"/>
      <c r="X284" s="174"/>
      <c r="Y284" s="247">
        <f t="shared" si="123"/>
        <v>0</v>
      </c>
      <c r="Z284" s="174"/>
      <c r="AA284" s="174"/>
      <c r="AB284" s="174"/>
      <c r="AC284" s="174"/>
      <c r="AD284" s="174"/>
      <c r="AE284" s="174"/>
      <c r="AF284" s="174"/>
      <c r="AG284" s="174"/>
      <c r="AH284" s="174"/>
      <c r="AI284" s="174"/>
      <c r="AJ284" s="174"/>
      <c r="AK284" s="174"/>
      <c r="AL284" s="171">
        <f t="shared" si="124"/>
        <v>0</v>
      </c>
      <c r="AM284" s="174"/>
      <c r="AN284" s="174"/>
      <c r="AO284" s="174"/>
      <c r="AP284" s="174"/>
      <c r="AQ284" s="174"/>
      <c r="AR284" s="174"/>
      <c r="AS284" s="174"/>
      <c r="AT284" s="174"/>
      <c r="AU284" s="174"/>
      <c r="AV284" s="174"/>
      <c r="AW284" s="174"/>
      <c r="AX284" s="174"/>
      <c r="AY284" s="174"/>
      <c r="AZ284" s="174"/>
      <c r="BA284" s="174"/>
      <c r="BB284" s="174"/>
      <c r="BC284" s="174"/>
      <c r="BD284" s="174"/>
      <c r="BE284" s="174"/>
      <c r="BF284" s="174">
        <f t="shared" si="125"/>
        <v>0</v>
      </c>
      <c r="BG284" s="174"/>
      <c r="BH284" s="186"/>
      <c r="BI284" s="178"/>
      <c r="BJ284" s="174"/>
      <c r="BK284" s="178"/>
      <c r="BL284" s="247"/>
      <c r="BM284" s="174"/>
      <c r="BN284" s="303" t="s">
        <v>166</v>
      </c>
      <c r="BO284" s="262"/>
      <c r="BP284" s="302" t="s">
        <v>204</v>
      </c>
      <c r="BQ284" s="302"/>
      <c r="BR284" s="189">
        <v>2021</v>
      </c>
      <c r="BS284" s="199"/>
      <c r="BT284" s="170"/>
      <c r="BU284" s="192"/>
      <c r="CJ284" s="56">
        <f t="shared" si="118"/>
        <v>0.15</v>
      </c>
      <c r="CK284" s="56">
        <f t="shared" si="119"/>
        <v>0</v>
      </c>
    </row>
    <row r="285" spans="1:89" s="83" customFormat="1" ht="99.6" customHeight="1" x14ac:dyDescent="0.3">
      <c r="A285" s="175">
        <v>13</v>
      </c>
      <c r="B285" s="202" t="s">
        <v>593</v>
      </c>
      <c r="C285" s="174" t="s">
        <v>135</v>
      </c>
      <c r="D285" s="307">
        <v>0.15</v>
      </c>
      <c r="E285" s="172">
        <f t="shared" si="122"/>
        <v>0.15</v>
      </c>
      <c r="F285" s="174">
        <f t="shared" ref="F285:F301" si="126">SUM(G285:H285)</f>
        <v>0.15</v>
      </c>
      <c r="G285" s="174">
        <v>0.15</v>
      </c>
      <c r="H285" s="262"/>
      <c r="I285" s="277"/>
      <c r="J285" s="277"/>
      <c r="K285" s="277"/>
      <c r="L285" s="277"/>
      <c r="M285" s="262"/>
      <c r="N285" s="262"/>
      <c r="O285" s="262"/>
      <c r="P285" s="262"/>
      <c r="Q285" s="262"/>
      <c r="R285" s="262"/>
      <c r="S285" s="262"/>
      <c r="T285" s="262"/>
      <c r="U285" s="262"/>
      <c r="V285" s="262"/>
      <c r="W285" s="262"/>
      <c r="X285" s="262"/>
      <c r="Y285" s="247">
        <f t="shared" si="123"/>
        <v>0</v>
      </c>
      <c r="Z285" s="262"/>
      <c r="AA285" s="262"/>
      <c r="AB285" s="262"/>
      <c r="AC285" s="262"/>
      <c r="AD285" s="262"/>
      <c r="AE285" s="262"/>
      <c r="AF285" s="262"/>
      <c r="AG285" s="262"/>
      <c r="AH285" s="262"/>
      <c r="AI285" s="262"/>
      <c r="AJ285" s="262"/>
      <c r="AK285" s="262"/>
      <c r="AL285" s="171">
        <f t="shared" si="124"/>
        <v>0</v>
      </c>
      <c r="AM285" s="262"/>
      <c r="AN285" s="262"/>
      <c r="AO285" s="262"/>
      <c r="AP285" s="262"/>
      <c r="AQ285" s="262"/>
      <c r="AR285" s="262"/>
      <c r="AS285" s="262"/>
      <c r="AT285" s="262"/>
      <c r="AU285" s="262"/>
      <c r="AV285" s="262"/>
      <c r="AW285" s="262"/>
      <c r="AX285" s="262"/>
      <c r="AY285" s="262"/>
      <c r="AZ285" s="262"/>
      <c r="BA285" s="262"/>
      <c r="BB285" s="262"/>
      <c r="BC285" s="262"/>
      <c r="BD285" s="262"/>
      <c r="BE285" s="262"/>
      <c r="BF285" s="174">
        <f t="shared" si="125"/>
        <v>0</v>
      </c>
      <c r="BG285" s="317"/>
      <c r="BH285" s="186">
        <f>BG285/E285</f>
        <v>0</v>
      </c>
      <c r="BI285" s="318"/>
      <c r="BJ285" s="317"/>
      <c r="BK285" s="318"/>
      <c r="BL285" s="174">
        <v>0.15</v>
      </c>
      <c r="BM285" s="174"/>
      <c r="BN285" s="315" t="s">
        <v>211</v>
      </c>
      <c r="BO285" s="302" t="s">
        <v>212</v>
      </c>
      <c r="BP285" s="276" t="s">
        <v>80</v>
      </c>
      <c r="BQ285" s="302"/>
      <c r="BR285" s="199" t="s">
        <v>137</v>
      </c>
      <c r="BS285" s="199"/>
      <c r="BT285" s="170"/>
      <c r="BU285" s="192"/>
      <c r="CJ285" s="56">
        <f t="shared" si="118"/>
        <v>0.15</v>
      </c>
      <c r="CK285" s="56">
        <f t="shared" si="119"/>
        <v>0</v>
      </c>
    </row>
    <row r="286" spans="1:89" s="83" customFormat="1" ht="121.5" x14ac:dyDescent="0.3">
      <c r="A286" s="175">
        <v>14</v>
      </c>
      <c r="B286" s="202" t="s">
        <v>603</v>
      </c>
      <c r="C286" s="174" t="s">
        <v>135</v>
      </c>
      <c r="D286" s="307">
        <v>1</v>
      </c>
      <c r="E286" s="172">
        <f t="shared" si="122"/>
        <v>1</v>
      </c>
      <c r="F286" s="174">
        <f t="shared" si="126"/>
        <v>1</v>
      </c>
      <c r="G286" s="174">
        <v>1</v>
      </c>
      <c r="H286" s="262"/>
      <c r="I286" s="277"/>
      <c r="J286" s="277"/>
      <c r="K286" s="277"/>
      <c r="L286" s="277"/>
      <c r="M286" s="262"/>
      <c r="N286" s="262"/>
      <c r="O286" s="262"/>
      <c r="P286" s="262"/>
      <c r="Q286" s="262"/>
      <c r="R286" s="262"/>
      <c r="S286" s="262"/>
      <c r="T286" s="262"/>
      <c r="U286" s="262"/>
      <c r="V286" s="262"/>
      <c r="W286" s="262"/>
      <c r="X286" s="262"/>
      <c r="Y286" s="247">
        <f t="shared" si="123"/>
        <v>0</v>
      </c>
      <c r="Z286" s="262"/>
      <c r="AA286" s="262"/>
      <c r="AB286" s="262"/>
      <c r="AC286" s="262"/>
      <c r="AD286" s="262"/>
      <c r="AE286" s="262"/>
      <c r="AF286" s="262"/>
      <c r="AG286" s="262"/>
      <c r="AH286" s="262"/>
      <c r="AI286" s="262"/>
      <c r="AJ286" s="262"/>
      <c r="AK286" s="262"/>
      <c r="AL286" s="171">
        <f t="shared" si="124"/>
        <v>0</v>
      </c>
      <c r="AM286" s="262"/>
      <c r="AN286" s="262"/>
      <c r="AO286" s="262"/>
      <c r="AP286" s="262"/>
      <c r="AQ286" s="262"/>
      <c r="AR286" s="262"/>
      <c r="AS286" s="262"/>
      <c r="AT286" s="262"/>
      <c r="AU286" s="262"/>
      <c r="AV286" s="262"/>
      <c r="AW286" s="262"/>
      <c r="AX286" s="262"/>
      <c r="AY286" s="262"/>
      <c r="AZ286" s="262"/>
      <c r="BA286" s="262"/>
      <c r="BB286" s="262"/>
      <c r="BC286" s="262"/>
      <c r="BD286" s="262"/>
      <c r="BE286" s="262"/>
      <c r="BF286" s="174">
        <f t="shared" si="125"/>
        <v>0</v>
      </c>
      <c r="BG286" s="317"/>
      <c r="BH286" s="186">
        <f>BG286/E286</f>
        <v>0</v>
      </c>
      <c r="BI286" s="318"/>
      <c r="BJ286" s="317"/>
      <c r="BK286" s="318"/>
      <c r="BL286" s="174">
        <v>1</v>
      </c>
      <c r="BM286" s="174"/>
      <c r="BN286" s="315" t="s">
        <v>213</v>
      </c>
      <c r="BO286" s="302"/>
      <c r="BP286" s="276" t="s">
        <v>80</v>
      </c>
      <c r="BQ286" s="302"/>
      <c r="BR286" s="215">
        <v>2020</v>
      </c>
      <c r="BS286" s="199"/>
      <c r="BT286" s="170"/>
      <c r="BU286" s="192"/>
      <c r="CJ286" s="56">
        <f t="shared" si="118"/>
        <v>1</v>
      </c>
      <c r="CK286" s="56">
        <f t="shared" si="119"/>
        <v>0</v>
      </c>
    </row>
    <row r="287" spans="1:89" s="83" customFormat="1" ht="250.15" customHeight="1" x14ac:dyDescent="0.3">
      <c r="A287" s="175">
        <v>15</v>
      </c>
      <c r="B287" s="202" t="s">
        <v>222</v>
      </c>
      <c r="C287" s="174" t="s">
        <v>217</v>
      </c>
      <c r="D287" s="307">
        <v>0.54</v>
      </c>
      <c r="E287" s="172">
        <f t="shared" si="122"/>
        <v>0.54</v>
      </c>
      <c r="F287" s="174">
        <f t="shared" si="126"/>
        <v>0.54</v>
      </c>
      <c r="G287" s="174"/>
      <c r="H287" s="174">
        <v>0.54</v>
      </c>
      <c r="I287" s="247"/>
      <c r="J287" s="247"/>
      <c r="K287" s="247"/>
      <c r="L287" s="247"/>
      <c r="M287" s="174"/>
      <c r="N287" s="174"/>
      <c r="O287" s="174"/>
      <c r="P287" s="174"/>
      <c r="Q287" s="174"/>
      <c r="R287" s="174"/>
      <c r="S287" s="174"/>
      <c r="T287" s="174"/>
      <c r="U287" s="174"/>
      <c r="V287" s="174"/>
      <c r="W287" s="174"/>
      <c r="X287" s="174"/>
      <c r="Y287" s="247">
        <f t="shared" si="123"/>
        <v>0</v>
      </c>
      <c r="Z287" s="174"/>
      <c r="AA287" s="174"/>
      <c r="AB287" s="174"/>
      <c r="AC287" s="174"/>
      <c r="AD287" s="174"/>
      <c r="AE287" s="174"/>
      <c r="AF287" s="174"/>
      <c r="AG287" s="174"/>
      <c r="AH287" s="174"/>
      <c r="AI287" s="174"/>
      <c r="AJ287" s="174"/>
      <c r="AK287" s="174"/>
      <c r="AL287" s="171">
        <f t="shared" si="124"/>
        <v>0</v>
      </c>
      <c r="AM287" s="174"/>
      <c r="AN287" s="174"/>
      <c r="AO287" s="174"/>
      <c r="AP287" s="174"/>
      <c r="AQ287" s="174"/>
      <c r="AR287" s="174"/>
      <c r="AS287" s="174"/>
      <c r="AT287" s="174"/>
      <c r="AU287" s="174"/>
      <c r="AV287" s="174"/>
      <c r="AW287" s="174"/>
      <c r="AX287" s="174"/>
      <c r="AY287" s="174"/>
      <c r="AZ287" s="174"/>
      <c r="BA287" s="174"/>
      <c r="BB287" s="174"/>
      <c r="BC287" s="174"/>
      <c r="BD287" s="174"/>
      <c r="BE287" s="174"/>
      <c r="BF287" s="174">
        <f t="shared" si="125"/>
        <v>0</v>
      </c>
      <c r="BG287" s="174"/>
      <c r="BH287" s="186"/>
      <c r="BI287" s="178"/>
      <c r="BJ287" s="174"/>
      <c r="BK287" s="178"/>
      <c r="BL287" s="174"/>
      <c r="BM287" s="174"/>
      <c r="BN287" s="261" t="s">
        <v>223</v>
      </c>
      <c r="BO287" s="174"/>
      <c r="BP287" s="276" t="s">
        <v>80</v>
      </c>
      <c r="BQ287" s="265"/>
      <c r="BR287" s="189">
        <v>2021</v>
      </c>
      <c r="BS287" s="199"/>
      <c r="BT287" s="170"/>
      <c r="BU287" s="192"/>
      <c r="CJ287" s="56">
        <f t="shared" si="118"/>
        <v>0.54</v>
      </c>
      <c r="CK287" s="56">
        <f t="shared" si="119"/>
        <v>0</v>
      </c>
    </row>
    <row r="288" spans="1:89" s="83" customFormat="1" ht="260.45" customHeight="1" x14ac:dyDescent="0.3">
      <c r="A288" s="175">
        <v>16</v>
      </c>
      <c r="B288" s="202" t="s">
        <v>224</v>
      </c>
      <c r="C288" s="174" t="s">
        <v>217</v>
      </c>
      <c r="D288" s="307">
        <v>0.47</v>
      </c>
      <c r="E288" s="172">
        <f t="shared" si="122"/>
        <v>0.47</v>
      </c>
      <c r="F288" s="174">
        <f t="shared" si="126"/>
        <v>0.47</v>
      </c>
      <c r="G288" s="174"/>
      <c r="H288" s="174">
        <v>0.47</v>
      </c>
      <c r="I288" s="247"/>
      <c r="J288" s="247"/>
      <c r="K288" s="247"/>
      <c r="L288" s="247"/>
      <c r="M288" s="174"/>
      <c r="N288" s="174"/>
      <c r="O288" s="174"/>
      <c r="P288" s="174"/>
      <c r="Q288" s="174"/>
      <c r="R288" s="174"/>
      <c r="S288" s="174"/>
      <c r="T288" s="174"/>
      <c r="U288" s="174"/>
      <c r="V288" s="174"/>
      <c r="W288" s="174"/>
      <c r="X288" s="174"/>
      <c r="Y288" s="247">
        <f t="shared" si="123"/>
        <v>0</v>
      </c>
      <c r="Z288" s="174"/>
      <c r="AA288" s="174"/>
      <c r="AB288" s="174"/>
      <c r="AC288" s="174"/>
      <c r="AD288" s="174"/>
      <c r="AE288" s="174"/>
      <c r="AF288" s="174"/>
      <c r="AG288" s="174"/>
      <c r="AH288" s="174"/>
      <c r="AI288" s="174"/>
      <c r="AJ288" s="174"/>
      <c r="AK288" s="174"/>
      <c r="AL288" s="171">
        <f t="shared" si="124"/>
        <v>0</v>
      </c>
      <c r="AM288" s="174"/>
      <c r="AN288" s="174"/>
      <c r="AO288" s="174"/>
      <c r="AP288" s="174"/>
      <c r="AQ288" s="174"/>
      <c r="AR288" s="174"/>
      <c r="AS288" s="174"/>
      <c r="AT288" s="174"/>
      <c r="AU288" s="174"/>
      <c r="AV288" s="174"/>
      <c r="AW288" s="174"/>
      <c r="AX288" s="174"/>
      <c r="AY288" s="174"/>
      <c r="AZ288" s="174"/>
      <c r="BA288" s="174"/>
      <c r="BB288" s="174"/>
      <c r="BC288" s="174"/>
      <c r="BD288" s="174"/>
      <c r="BE288" s="174"/>
      <c r="BF288" s="174">
        <f t="shared" si="125"/>
        <v>0</v>
      </c>
      <c r="BG288" s="174"/>
      <c r="BH288" s="186"/>
      <c r="BI288" s="178"/>
      <c r="BJ288" s="174"/>
      <c r="BK288" s="178"/>
      <c r="BL288" s="174"/>
      <c r="BM288" s="174"/>
      <c r="BN288" s="261" t="s">
        <v>223</v>
      </c>
      <c r="BO288" s="174"/>
      <c r="BP288" s="276" t="s">
        <v>80</v>
      </c>
      <c r="BQ288" s="265"/>
      <c r="BR288" s="189">
        <v>2021</v>
      </c>
      <c r="BS288" s="199"/>
      <c r="BT288" s="170"/>
      <c r="BU288" s="192"/>
      <c r="CJ288" s="56">
        <f t="shared" si="118"/>
        <v>0.47</v>
      </c>
      <c r="CK288" s="56">
        <f t="shared" si="119"/>
        <v>0</v>
      </c>
    </row>
    <row r="289" spans="1:257" s="83" customFormat="1" ht="262.89999999999998" customHeight="1" x14ac:dyDescent="0.3">
      <c r="A289" s="175">
        <v>17</v>
      </c>
      <c r="B289" s="202" t="s">
        <v>225</v>
      </c>
      <c r="C289" s="174" t="s">
        <v>217</v>
      </c>
      <c r="D289" s="307">
        <v>0.78</v>
      </c>
      <c r="E289" s="172">
        <f t="shared" si="122"/>
        <v>0.78</v>
      </c>
      <c r="F289" s="174">
        <f t="shared" si="126"/>
        <v>0.78</v>
      </c>
      <c r="G289" s="174"/>
      <c r="H289" s="174">
        <v>0.78</v>
      </c>
      <c r="I289" s="247"/>
      <c r="J289" s="247"/>
      <c r="K289" s="247"/>
      <c r="L289" s="247"/>
      <c r="M289" s="174"/>
      <c r="N289" s="174"/>
      <c r="O289" s="174"/>
      <c r="P289" s="174"/>
      <c r="Q289" s="174"/>
      <c r="R289" s="174"/>
      <c r="S289" s="174"/>
      <c r="T289" s="174"/>
      <c r="U289" s="174"/>
      <c r="V289" s="174"/>
      <c r="W289" s="174"/>
      <c r="X289" s="174"/>
      <c r="Y289" s="247">
        <f t="shared" si="123"/>
        <v>0</v>
      </c>
      <c r="Z289" s="174"/>
      <c r="AA289" s="174"/>
      <c r="AB289" s="174"/>
      <c r="AC289" s="174"/>
      <c r="AD289" s="174"/>
      <c r="AE289" s="174"/>
      <c r="AF289" s="174"/>
      <c r="AG289" s="174"/>
      <c r="AH289" s="174"/>
      <c r="AI289" s="174"/>
      <c r="AJ289" s="174"/>
      <c r="AK289" s="174"/>
      <c r="AL289" s="171">
        <f t="shared" si="124"/>
        <v>0</v>
      </c>
      <c r="AM289" s="174"/>
      <c r="AN289" s="174"/>
      <c r="AO289" s="174"/>
      <c r="AP289" s="174"/>
      <c r="AQ289" s="174"/>
      <c r="AR289" s="174"/>
      <c r="AS289" s="174"/>
      <c r="AT289" s="174"/>
      <c r="AU289" s="174"/>
      <c r="AV289" s="174"/>
      <c r="AW289" s="174"/>
      <c r="AX289" s="174"/>
      <c r="AY289" s="174"/>
      <c r="AZ289" s="174"/>
      <c r="BA289" s="174"/>
      <c r="BB289" s="174"/>
      <c r="BC289" s="174"/>
      <c r="BD289" s="174"/>
      <c r="BE289" s="174"/>
      <c r="BF289" s="174">
        <f t="shared" si="125"/>
        <v>0</v>
      </c>
      <c r="BG289" s="174"/>
      <c r="BH289" s="186"/>
      <c r="BI289" s="178"/>
      <c r="BJ289" s="174"/>
      <c r="BK289" s="178"/>
      <c r="BL289" s="174"/>
      <c r="BM289" s="174"/>
      <c r="BN289" s="261" t="s">
        <v>223</v>
      </c>
      <c r="BO289" s="174"/>
      <c r="BP289" s="276" t="s">
        <v>80</v>
      </c>
      <c r="BQ289" s="265"/>
      <c r="BR289" s="189">
        <v>2021</v>
      </c>
      <c r="BS289" s="199"/>
      <c r="BT289" s="170"/>
      <c r="BU289" s="192"/>
      <c r="CJ289" s="56">
        <f t="shared" si="118"/>
        <v>0.78</v>
      </c>
      <c r="CK289" s="56">
        <f t="shared" si="119"/>
        <v>0</v>
      </c>
    </row>
    <row r="290" spans="1:257" s="83" customFormat="1" ht="308.25" customHeight="1" x14ac:dyDescent="0.3">
      <c r="A290" s="175">
        <v>18</v>
      </c>
      <c r="B290" s="202" t="s">
        <v>226</v>
      </c>
      <c r="C290" s="174" t="s">
        <v>85</v>
      </c>
      <c r="D290" s="307">
        <v>0.82000000000000006</v>
      </c>
      <c r="E290" s="172">
        <f t="shared" si="122"/>
        <v>0.82000000000000006</v>
      </c>
      <c r="F290" s="174">
        <f t="shared" si="126"/>
        <v>0.68</v>
      </c>
      <c r="G290" s="174"/>
      <c r="H290" s="174">
        <v>0.68</v>
      </c>
      <c r="I290" s="247">
        <v>0.14000000000000001</v>
      </c>
      <c r="J290" s="247"/>
      <c r="K290" s="247"/>
      <c r="L290" s="247"/>
      <c r="M290" s="174"/>
      <c r="N290" s="174"/>
      <c r="O290" s="174"/>
      <c r="P290" s="174"/>
      <c r="Q290" s="174"/>
      <c r="R290" s="174"/>
      <c r="S290" s="174"/>
      <c r="T290" s="174"/>
      <c r="U290" s="174"/>
      <c r="V290" s="174"/>
      <c r="W290" s="174"/>
      <c r="X290" s="174"/>
      <c r="Y290" s="247">
        <f t="shared" si="123"/>
        <v>0</v>
      </c>
      <c r="Z290" s="174"/>
      <c r="AA290" s="174"/>
      <c r="AB290" s="174"/>
      <c r="AC290" s="174"/>
      <c r="AD290" s="174"/>
      <c r="AE290" s="174"/>
      <c r="AF290" s="174"/>
      <c r="AG290" s="174"/>
      <c r="AH290" s="174"/>
      <c r="AI290" s="174"/>
      <c r="AJ290" s="174"/>
      <c r="AK290" s="174"/>
      <c r="AL290" s="171">
        <f t="shared" si="124"/>
        <v>0</v>
      </c>
      <c r="AM290" s="174"/>
      <c r="AN290" s="174"/>
      <c r="AO290" s="174"/>
      <c r="AP290" s="174"/>
      <c r="AQ290" s="174"/>
      <c r="AR290" s="174"/>
      <c r="AS290" s="174"/>
      <c r="AT290" s="174"/>
      <c r="AU290" s="174"/>
      <c r="AV290" s="174"/>
      <c r="AW290" s="174"/>
      <c r="AX290" s="174"/>
      <c r="AY290" s="174"/>
      <c r="AZ290" s="174"/>
      <c r="BA290" s="174"/>
      <c r="BB290" s="174"/>
      <c r="BC290" s="174"/>
      <c r="BD290" s="174"/>
      <c r="BE290" s="174"/>
      <c r="BF290" s="174">
        <f t="shared" si="125"/>
        <v>0.14000000000000001</v>
      </c>
      <c r="BG290" s="174"/>
      <c r="BH290" s="186"/>
      <c r="BI290" s="178"/>
      <c r="BJ290" s="174"/>
      <c r="BK290" s="178"/>
      <c r="BL290" s="174"/>
      <c r="BM290" s="174"/>
      <c r="BN290" s="334" t="s">
        <v>227</v>
      </c>
      <c r="BO290" s="174"/>
      <c r="BP290" s="276" t="s">
        <v>80</v>
      </c>
      <c r="BQ290" s="265"/>
      <c r="BR290" s="189">
        <v>2021</v>
      </c>
      <c r="BS290" s="199"/>
      <c r="BT290" s="170"/>
      <c r="BU290" s="192"/>
      <c r="CJ290" s="56">
        <f t="shared" si="118"/>
        <v>0.82000000000000006</v>
      </c>
      <c r="CK290" s="56">
        <f t="shared" si="119"/>
        <v>0</v>
      </c>
    </row>
    <row r="291" spans="1:257" s="83" customFormat="1" ht="307.14999999999998" customHeight="1" x14ac:dyDescent="0.3">
      <c r="A291" s="175">
        <v>19</v>
      </c>
      <c r="B291" s="289" t="s">
        <v>231</v>
      </c>
      <c r="C291" s="335" t="s">
        <v>232</v>
      </c>
      <c r="D291" s="371">
        <v>0.16700000000000001</v>
      </c>
      <c r="E291" s="295">
        <f t="shared" si="122"/>
        <v>0.16700000000000001</v>
      </c>
      <c r="F291" s="218">
        <f t="shared" si="126"/>
        <v>0.16700000000000001</v>
      </c>
      <c r="G291" s="262"/>
      <c r="H291" s="262">
        <v>0.16700000000000001</v>
      </c>
      <c r="I291" s="218"/>
      <c r="J291" s="218"/>
      <c r="K291" s="218"/>
      <c r="L291" s="218"/>
      <c r="M291" s="262"/>
      <c r="N291" s="218"/>
      <c r="O291" s="218"/>
      <c r="P291" s="218"/>
      <c r="Q291" s="218"/>
      <c r="R291" s="218"/>
      <c r="S291" s="218"/>
      <c r="T291" s="218"/>
      <c r="U291" s="218"/>
      <c r="V291" s="218"/>
      <c r="W291" s="218"/>
      <c r="X291" s="218"/>
      <c r="Y291" s="247">
        <f t="shared" si="123"/>
        <v>0</v>
      </c>
      <c r="Z291" s="218"/>
      <c r="AA291" s="218"/>
      <c r="AB291" s="218"/>
      <c r="AC291" s="218"/>
      <c r="AD291" s="218"/>
      <c r="AE291" s="218"/>
      <c r="AF291" s="218"/>
      <c r="AG291" s="218"/>
      <c r="AH291" s="218"/>
      <c r="AI291" s="218"/>
      <c r="AJ291" s="218"/>
      <c r="AK291" s="218"/>
      <c r="AL291" s="171">
        <f t="shared" si="124"/>
        <v>0</v>
      </c>
      <c r="AM291" s="218"/>
      <c r="AN291" s="218"/>
      <c r="AO291" s="218"/>
      <c r="AP291" s="218"/>
      <c r="AQ291" s="218"/>
      <c r="AR291" s="218"/>
      <c r="AS291" s="218"/>
      <c r="AT291" s="218"/>
      <c r="AU291" s="218"/>
      <c r="AV291" s="218"/>
      <c r="AW291" s="218"/>
      <c r="AX291" s="218"/>
      <c r="AY291" s="218"/>
      <c r="AZ291" s="218"/>
      <c r="BA291" s="218"/>
      <c r="BB291" s="218"/>
      <c r="BC291" s="218"/>
      <c r="BD291" s="218"/>
      <c r="BE291" s="218"/>
      <c r="BF291" s="174">
        <f t="shared" si="125"/>
        <v>0</v>
      </c>
      <c r="BG291" s="247"/>
      <c r="BH291" s="186"/>
      <c r="BI291" s="275"/>
      <c r="BJ291" s="262"/>
      <c r="BK291" s="275"/>
      <c r="BL291" s="262"/>
      <c r="BM291" s="247"/>
      <c r="BN291" s="221" t="s">
        <v>233</v>
      </c>
      <c r="BO291" s="262"/>
      <c r="BP291" s="337" t="s">
        <v>80</v>
      </c>
      <c r="BQ291" s="194"/>
      <c r="BR291" s="175">
        <v>2021</v>
      </c>
      <c r="BS291" s="199"/>
      <c r="BT291" s="170"/>
      <c r="BU291" s="192"/>
      <c r="CJ291" s="56">
        <f t="shared" si="118"/>
        <v>0.16700000000000001</v>
      </c>
      <c r="CK291" s="56">
        <f t="shared" si="119"/>
        <v>0</v>
      </c>
    </row>
    <row r="292" spans="1:257" s="83" customFormat="1" ht="121.5" x14ac:dyDescent="0.3">
      <c r="A292" s="175">
        <v>20</v>
      </c>
      <c r="B292" s="289" t="s">
        <v>604</v>
      </c>
      <c r="C292" s="335" t="s">
        <v>232</v>
      </c>
      <c r="D292" s="371">
        <v>0.16</v>
      </c>
      <c r="E292" s="295">
        <f t="shared" si="122"/>
        <v>0.16</v>
      </c>
      <c r="F292" s="174">
        <f t="shared" si="126"/>
        <v>0.16</v>
      </c>
      <c r="G292" s="262">
        <v>0.16</v>
      </c>
      <c r="H292" s="208"/>
      <c r="I292" s="262"/>
      <c r="J292" s="218"/>
      <c r="K292" s="218"/>
      <c r="L292" s="218"/>
      <c r="M292" s="262"/>
      <c r="N292" s="218"/>
      <c r="O292" s="218"/>
      <c r="P292" s="218"/>
      <c r="Q292" s="218"/>
      <c r="R292" s="218"/>
      <c r="S292" s="218"/>
      <c r="T292" s="218"/>
      <c r="U292" s="218"/>
      <c r="V292" s="218"/>
      <c r="W292" s="218"/>
      <c r="X292" s="218"/>
      <c r="Y292" s="247">
        <f t="shared" si="123"/>
        <v>0</v>
      </c>
      <c r="Z292" s="218"/>
      <c r="AA292" s="218"/>
      <c r="AB292" s="218"/>
      <c r="AC292" s="218"/>
      <c r="AD292" s="218"/>
      <c r="AE292" s="218"/>
      <c r="AF292" s="218"/>
      <c r="AG292" s="218"/>
      <c r="AH292" s="218"/>
      <c r="AI292" s="218"/>
      <c r="AJ292" s="218"/>
      <c r="AK292" s="218"/>
      <c r="AL292" s="171">
        <f t="shared" si="124"/>
        <v>0</v>
      </c>
      <c r="AM292" s="218"/>
      <c r="AN292" s="218"/>
      <c r="AO292" s="218"/>
      <c r="AP292" s="218"/>
      <c r="AQ292" s="218"/>
      <c r="AR292" s="218"/>
      <c r="AS292" s="218"/>
      <c r="AT292" s="218"/>
      <c r="AU292" s="218"/>
      <c r="AV292" s="218"/>
      <c r="AW292" s="218"/>
      <c r="AX292" s="218"/>
      <c r="AY292" s="218"/>
      <c r="AZ292" s="218"/>
      <c r="BA292" s="218"/>
      <c r="BB292" s="218"/>
      <c r="BC292" s="218"/>
      <c r="BD292" s="218"/>
      <c r="BE292" s="218"/>
      <c r="BF292" s="174">
        <f t="shared" si="125"/>
        <v>0</v>
      </c>
      <c r="BG292" s="247"/>
      <c r="BH292" s="186"/>
      <c r="BI292" s="275"/>
      <c r="BJ292" s="262"/>
      <c r="BK292" s="275"/>
      <c r="BL292" s="262"/>
      <c r="BM292" s="247"/>
      <c r="BN292" s="204" t="s">
        <v>236</v>
      </c>
      <c r="BO292" s="262"/>
      <c r="BP292" s="337" t="s">
        <v>80</v>
      </c>
      <c r="BQ292" s="194"/>
      <c r="BR292" s="175">
        <v>2021</v>
      </c>
      <c r="BS292" s="199"/>
      <c r="BT292" s="170"/>
      <c r="BU292" s="192"/>
      <c r="CJ292" s="56">
        <f t="shared" si="118"/>
        <v>0.16</v>
      </c>
      <c r="CK292" s="56">
        <f t="shared" si="119"/>
        <v>0</v>
      </c>
    </row>
    <row r="293" spans="1:257" s="125" customFormat="1" ht="118.15" customHeight="1" x14ac:dyDescent="0.3">
      <c r="A293" s="175">
        <v>21</v>
      </c>
      <c r="B293" s="259" t="s">
        <v>209</v>
      </c>
      <c r="C293" s="199" t="s">
        <v>87</v>
      </c>
      <c r="D293" s="291">
        <v>1.62</v>
      </c>
      <c r="E293" s="295">
        <v>1.62</v>
      </c>
      <c r="F293" s="174">
        <f t="shared" si="126"/>
        <v>1.62</v>
      </c>
      <c r="G293" s="208">
        <v>1.62</v>
      </c>
      <c r="H293" s="314"/>
      <c r="I293" s="314"/>
      <c r="J293" s="314"/>
      <c r="K293" s="314"/>
      <c r="L293" s="314"/>
      <c r="M293" s="314"/>
      <c r="N293" s="314"/>
      <c r="O293" s="314"/>
      <c r="P293" s="314"/>
      <c r="Q293" s="314"/>
      <c r="R293" s="314"/>
      <c r="S293" s="314"/>
      <c r="T293" s="314"/>
      <c r="U293" s="314"/>
      <c r="V293" s="314"/>
      <c r="W293" s="314"/>
      <c r="X293" s="314"/>
      <c r="Y293" s="314"/>
      <c r="Z293" s="270"/>
      <c r="AA293" s="314"/>
      <c r="AB293" s="314"/>
      <c r="AC293" s="314"/>
      <c r="AD293" s="314"/>
      <c r="AE293" s="314"/>
      <c r="AF293" s="314"/>
      <c r="AG293" s="314"/>
      <c r="AH293" s="270"/>
      <c r="AI293" s="270"/>
      <c r="AJ293" s="314"/>
      <c r="AK293" s="314"/>
      <c r="AL293" s="247">
        <f t="shared" si="124"/>
        <v>0</v>
      </c>
      <c r="AM293" s="314"/>
      <c r="AN293" s="314"/>
      <c r="AO293" s="314"/>
      <c r="AP293" s="314"/>
      <c r="AQ293" s="314"/>
      <c r="AR293" s="314"/>
      <c r="AS293" s="314"/>
      <c r="AT293" s="314"/>
      <c r="AU293" s="314"/>
      <c r="AV293" s="314"/>
      <c r="AW293" s="314"/>
      <c r="AX293" s="314"/>
      <c r="AY293" s="314"/>
      <c r="AZ293" s="314"/>
      <c r="BA293" s="314"/>
      <c r="BB293" s="314"/>
      <c r="BC293" s="314"/>
      <c r="BD293" s="314"/>
      <c r="BE293" s="314"/>
      <c r="BF293" s="174">
        <f t="shared" si="125"/>
        <v>0</v>
      </c>
      <c r="BG293" s="314"/>
      <c r="BH293" s="314"/>
      <c r="BI293" s="314"/>
      <c r="BJ293" s="314"/>
      <c r="BK293" s="314"/>
      <c r="BL293" s="314"/>
      <c r="BM293" s="314"/>
      <c r="BN293" s="315" t="s">
        <v>210</v>
      </c>
      <c r="BO293" s="262"/>
      <c r="BP293" s="302" t="s">
        <v>567</v>
      </c>
      <c r="BQ293" s="262"/>
      <c r="BR293" s="215">
        <v>2021</v>
      </c>
      <c r="BS293" s="180" t="s">
        <v>566</v>
      </c>
      <c r="BT293" s="316"/>
      <c r="BU293" s="348"/>
      <c r="CJ293" s="56">
        <f t="shared" si="118"/>
        <v>1.62</v>
      </c>
      <c r="CK293" s="56">
        <f t="shared" si="119"/>
        <v>0</v>
      </c>
    </row>
    <row r="294" spans="1:257" s="83" customFormat="1" ht="256.89999999999998" customHeight="1" x14ac:dyDescent="0.3">
      <c r="A294" s="175">
        <v>22</v>
      </c>
      <c r="B294" s="202" t="s">
        <v>294</v>
      </c>
      <c r="C294" s="174" t="s">
        <v>295</v>
      </c>
      <c r="D294" s="430">
        <v>6.5000000000000002E-2</v>
      </c>
      <c r="E294" s="184">
        <f t="shared" ref="E294:E299" si="127">SUM(G294:X294,Z294:AK294,AM294:BE294)</f>
        <v>6.5000000000000002E-2</v>
      </c>
      <c r="F294" s="174">
        <f t="shared" si="126"/>
        <v>0.04</v>
      </c>
      <c r="G294" s="174">
        <v>0.04</v>
      </c>
      <c r="H294" s="174"/>
      <c r="I294" s="247"/>
      <c r="J294" s="247">
        <v>2.5000000000000001E-2</v>
      </c>
      <c r="K294" s="247"/>
      <c r="L294" s="247"/>
      <c r="M294" s="174"/>
      <c r="N294" s="174"/>
      <c r="O294" s="174"/>
      <c r="P294" s="174"/>
      <c r="Q294" s="174"/>
      <c r="R294" s="174"/>
      <c r="S294" s="174"/>
      <c r="T294" s="174"/>
      <c r="U294" s="174"/>
      <c r="V294" s="174"/>
      <c r="W294" s="174"/>
      <c r="X294" s="174"/>
      <c r="Y294" s="247">
        <f t="shared" ref="Y294:Y300" si="128">SUM(Z294:AE294)</f>
        <v>0</v>
      </c>
      <c r="Z294" s="174"/>
      <c r="AA294" s="174"/>
      <c r="AB294" s="174"/>
      <c r="AC294" s="174"/>
      <c r="AD294" s="174"/>
      <c r="AE294" s="174"/>
      <c r="AF294" s="174"/>
      <c r="AG294" s="174"/>
      <c r="AH294" s="174"/>
      <c r="AI294" s="174"/>
      <c r="AJ294" s="174"/>
      <c r="AK294" s="174"/>
      <c r="AL294" s="171">
        <f t="shared" si="124"/>
        <v>0</v>
      </c>
      <c r="AM294" s="174"/>
      <c r="AN294" s="174"/>
      <c r="AO294" s="174"/>
      <c r="AP294" s="174"/>
      <c r="AQ294" s="174"/>
      <c r="AR294" s="174"/>
      <c r="AS294" s="174"/>
      <c r="AT294" s="174"/>
      <c r="AU294" s="174"/>
      <c r="AV294" s="174"/>
      <c r="AW294" s="174"/>
      <c r="AX294" s="174"/>
      <c r="AY294" s="174"/>
      <c r="AZ294" s="174"/>
      <c r="BA294" s="174"/>
      <c r="BB294" s="174"/>
      <c r="BC294" s="174"/>
      <c r="BD294" s="174"/>
      <c r="BE294" s="174"/>
      <c r="BF294" s="176">
        <f t="shared" si="125"/>
        <v>2.5000000000000001E-2</v>
      </c>
      <c r="BG294" s="174"/>
      <c r="BH294" s="186"/>
      <c r="BI294" s="174"/>
      <c r="BJ294" s="174"/>
      <c r="BK294" s="174"/>
      <c r="BL294" s="174">
        <v>0.04</v>
      </c>
      <c r="BM294" s="174"/>
      <c r="BN294" s="294" t="s">
        <v>296</v>
      </c>
      <c r="BO294" s="249"/>
      <c r="BP294" s="199" t="s">
        <v>80</v>
      </c>
      <c r="BQ294" s="359"/>
      <c r="BR294" s="189">
        <v>2020</v>
      </c>
      <c r="BS294" s="199"/>
      <c r="BT294" s="170"/>
      <c r="BU294" s="192"/>
      <c r="CJ294" s="56">
        <f t="shared" si="118"/>
        <v>6.5000000000000002E-2</v>
      </c>
      <c r="CK294" s="56">
        <f t="shared" si="119"/>
        <v>0</v>
      </c>
    </row>
    <row r="295" spans="1:257" s="83" customFormat="1" ht="151.15" customHeight="1" x14ac:dyDescent="0.3">
      <c r="A295" s="175">
        <v>23</v>
      </c>
      <c r="B295" s="298" t="s">
        <v>339</v>
      </c>
      <c r="C295" s="174" t="s">
        <v>74</v>
      </c>
      <c r="D295" s="307">
        <v>6.5</v>
      </c>
      <c r="E295" s="172">
        <f t="shared" si="127"/>
        <v>6.5</v>
      </c>
      <c r="F295" s="174">
        <f t="shared" si="126"/>
        <v>0.5</v>
      </c>
      <c r="G295" s="174"/>
      <c r="H295" s="174">
        <v>0.5</v>
      </c>
      <c r="I295" s="174">
        <v>2</v>
      </c>
      <c r="J295" s="174">
        <v>4</v>
      </c>
      <c r="K295" s="174"/>
      <c r="L295" s="174"/>
      <c r="M295" s="174"/>
      <c r="N295" s="174"/>
      <c r="O295" s="174"/>
      <c r="P295" s="174"/>
      <c r="Q295" s="174"/>
      <c r="R295" s="174"/>
      <c r="S295" s="174"/>
      <c r="T295" s="174"/>
      <c r="U295" s="174"/>
      <c r="V295" s="174"/>
      <c r="W295" s="174"/>
      <c r="X295" s="174"/>
      <c r="Y295" s="247">
        <f t="shared" si="128"/>
        <v>0</v>
      </c>
      <c r="Z295" s="174"/>
      <c r="AA295" s="174"/>
      <c r="AB295" s="174"/>
      <c r="AC295" s="174"/>
      <c r="AD295" s="174"/>
      <c r="AE295" s="174"/>
      <c r="AF295" s="174"/>
      <c r="AG295" s="174"/>
      <c r="AH295" s="174"/>
      <c r="AI295" s="174"/>
      <c r="AJ295" s="174"/>
      <c r="AK295" s="174"/>
      <c r="AL295" s="171">
        <f t="shared" si="124"/>
        <v>0</v>
      </c>
      <c r="AM295" s="174"/>
      <c r="AN295" s="174"/>
      <c r="AO295" s="174"/>
      <c r="AP295" s="174"/>
      <c r="AQ295" s="174"/>
      <c r="AR295" s="174"/>
      <c r="AS295" s="174"/>
      <c r="AT295" s="174"/>
      <c r="AU295" s="174"/>
      <c r="AV295" s="174"/>
      <c r="AW295" s="174"/>
      <c r="AX295" s="174"/>
      <c r="AY295" s="174"/>
      <c r="AZ295" s="174"/>
      <c r="BA295" s="174"/>
      <c r="BB295" s="174"/>
      <c r="BC295" s="174"/>
      <c r="BD295" s="174"/>
      <c r="BE295" s="174"/>
      <c r="BF295" s="174">
        <f t="shared" si="125"/>
        <v>6</v>
      </c>
      <c r="BG295" s="174"/>
      <c r="BH295" s="186"/>
      <c r="BI295" s="178"/>
      <c r="BJ295" s="174"/>
      <c r="BK295" s="178"/>
      <c r="BL295" s="174"/>
      <c r="BM295" s="174"/>
      <c r="BN295" s="198" t="s">
        <v>166</v>
      </c>
      <c r="BO295" s="297"/>
      <c r="BP295" s="174" t="s">
        <v>340</v>
      </c>
      <c r="BQ295" s="174"/>
      <c r="BR295" s="189">
        <v>2021</v>
      </c>
      <c r="BS295" s="199"/>
      <c r="BT295" s="170"/>
      <c r="BU295" s="192"/>
      <c r="CJ295" s="56">
        <f t="shared" si="118"/>
        <v>6.5</v>
      </c>
      <c r="CK295" s="56">
        <f t="shared" si="119"/>
        <v>0</v>
      </c>
    </row>
    <row r="296" spans="1:257" s="83" customFormat="1" ht="57.75" customHeight="1" x14ac:dyDescent="0.3">
      <c r="A296" s="175">
        <v>24</v>
      </c>
      <c r="B296" s="403" t="s">
        <v>420</v>
      </c>
      <c r="C296" s="215" t="s">
        <v>85</v>
      </c>
      <c r="D296" s="429">
        <v>0.08</v>
      </c>
      <c r="E296" s="172">
        <f t="shared" si="127"/>
        <v>0.08</v>
      </c>
      <c r="F296" s="174">
        <f t="shared" si="126"/>
        <v>0.08</v>
      </c>
      <c r="G296" s="262">
        <v>0.08</v>
      </c>
      <c r="H296" s="262"/>
      <c r="I296" s="262"/>
      <c r="J296" s="262"/>
      <c r="K296" s="262"/>
      <c r="L296" s="262"/>
      <c r="M296" s="262"/>
      <c r="N296" s="262"/>
      <c r="O296" s="262"/>
      <c r="P296" s="262"/>
      <c r="Q296" s="262"/>
      <c r="R296" s="262"/>
      <c r="S296" s="262"/>
      <c r="T296" s="262"/>
      <c r="U296" s="262"/>
      <c r="V296" s="262"/>
      <c r="W296" s="262"/>
      <c r="X296" s="262"/>
      <c r="Y296" s="247">
        <f t="shared" si="128"/>
        <v>0</v>
      </c>
      <c r="Z296" s="262"/>
      <c r="AA296" s="262"/>
      <c r="AB296" s="262"/>
      <c r="AC296" s="262"/>
      <c r="AD296" s="262"/>
      <c r="AE296" s="262"/>
      <c r="AF296" s="262"/>
      <c r="AG296" s="262"/>
      <c r="AH296" s="262"/>
      <c r="AI296" s="262"/>
      <c r="AJ296" s="262"/>
      <c r="AK296" s="262"/>
      <c r="AL296" s="171">
        <f t="shared" si="124"/>
        <v>0</v>
      </c>
      <c r="AM296" s="262"/>
      <c r="AN296" s="262"/>
      <c r="AO296" s="262"/>
      <c r="AP296" s="262"/>
      <c r="AQ296" s="262"/>
      <c r="AR296" s="262"/>
      <c r="AS296" s="262"/>
      <c r="AT296" s="262"/>
      <c r="AU296" s="262"/>
      <c r="AV296" s="262"/>
      <c r="AW296" s="262"/>
      <c r="AX296" s="262"/>
      <c r="AY296" s="262"/>
      <c r="AZ296" s="262"/>
      <c r="BA296" s="262"/>
      <c r="BB296" s="262"/>
      <c r="BC296" s="262"/>
      <c r="BD296" s="262"/>
      <c r="BE296" s="262"/>
      <c r="BF296" s="174">
        <f t="shared" si="125"/>
        <v>0</v>
      </c>
      <c r="BG296" s="262"/>
      <c r="BH296" s="177"/>
      <c r="BI296" s="275"/>
      <c r="BJ296" s="262"/>
      <c r="BK296" s="275"/>
      <c r="BL296" s="262"/>
      <c r="BM296" s="262"/>
      <c r="BN296" s="368" t="s">
        <v>421</v>
      </c>
      <c r="BO296" s="220"/>
      <c r="BP296" s="199" t="s">
        <v>398</v>
      </c>
      <c r="BQ296" s="262"/>
      <c r="BR296" s="189">
        <v>2021</v>
      </c>
      <c r="BS296" s="199"/>
      <c r="BT296" s="170"/>
      <c r="BU296" s="192"/>
      <c r="CJ296" s="56">
        <f t="shared" si="118"/>
        <v>0.08</v>
      </c>
      <c r="CK296" s="56">
        <f t="shared" si="119"/>
        <v>0</v>
      </c>
    </row>
    <row r="297" spans="1:257" s="83" customFormat="1" ht="60.75" x14ac:dyDescent="0.3">
      <c r="A297" s="175">
        <v>25</v>
      </c>
      <c r="B297" s="367" t="s">
        <v>425</v>
      </c>
      <c r="C297" s="217" t="s">
        <v>232</v>
      </c>
      <c r="D297" s="431">
        <v>0.04</v>
      </c>
      <c r="E297" s="172">
        <f t="shared" si="127"/>
        <v>0.04</v>
      </c>
      <c r="F297" s="174">
        <f t="shared" si="126"/>
        <v>0.04</v>
      </c>
      <c r="G297" s="171">
        <v>0.04</v>
      </c>
      <c r="H297" s="171"/>
      <c r="I297" s="171"/>
      <c r="J297" s="171"/>
      <c r="K297" s="171"/>
      <c r="L297" s="171"/>
      <c r="M297" s="171"/>
      <c r="N297" s="171"/>
      <c r="O297" s="171"/>
      <c r="P297" s="171"/>
      <c r="Q297" s="171"/>
      <c r="R297" s="171"/>
      <c r="S297" s="171"/>
      <c r="T297" s="171"/>
      <c r="U297" s="171"/>
      <c r="V297" s="171"/>
      <c r="W297" s="171"/>
      <c r="X297" s="171"/>
      <c r="Y297" s="247">
        <f t="shared" si="128"/>
        <v>0</v>
      </c>
      <c r="Z297" s="171"/>
      <c r="AA297" s="171"/>
      <c r="AB297" s="171"/>
      <c r="AC297" s="171"/>
      <c r="AD297" s="171"/>
      <c r="AE297" s="171"/>
      <c r="AF297" s="171"/>
      <c r="AG297" s="171"/>
      <c r="AH297" s="171"/>
      <c r="AI297" s="171"/>
      <c r="AJ297" s="171"/>
      <c r="AK297" s="171"/>
      <c r="AL297" s="171">
        <f t="shared" si="124"/>
        <v>0</v>
      </c>
      <c r="AM297" s="171"/>
      <c r="AN297" s="171"/>
      <c r="AO297" s="171"/>
      <c r="AP297" s="171"/>
      <c r="AQ297" s="171"/>
      <c r="AR297" s="171"/>
      <c r="AS297" s="171"/>
      <c r="AT297" s="171"/>
      <c r="AU297" s="171"/>
      <c r="AV297" s="171"/>
      <c r="AW297" s="171"/>
      <c r="AX297" s="171"/>
      <c r="AY297" s="171"/>
      <c r="AZ297" s="171"/>
      <c r="BA297" s="171"/>
      <c r="BB297" s="171"/>
      <c r="BC297" s="171"/>
      <c r="BD297" s="171"/>
      <c r="BE297" s="171"/>
      <c r="BF297" s="174">
        <f t="shared" si="125"/>
        <v>0</v>
      </c>
      <c r="BG297" s="171"/>
      <c r="BH297" s="186"/>
      <c r="BI297" s="253"/>
      <c r="BJ297" s="171"/>
      <c r="BK297" s="253"/>
      <c r="BL297" s="247"/>
      <c r="BM297" s="171"/>
      <c r="BN297" s="315" t="s">
        <v>380</v>
      </c>
      <c r="BO297" s="174"/>
      <c r="BP297" s="199" t="s">
        <v>398</v>
      </c>
      <c r="BQ297" s="174"/>
      <c r="BR297" s="189">
        <v>2021</v>
      </c>
      <c r="BS297" s="199"/>
      <c r="BT297" s="170"/>
      <c r="BU297" s="192"/>
      <c r="CJ297" s="56">
        <f t="shared" si="118"/>
        <v>0.04</v>
      </c>
      <c r="CK297" s="56">
        <f t="shared" si="119"/>
        <v>0</v>
      </c>
    </row>
    <row r="298" spans="1:257" s="83" customFormat="1" ht="90" customHeight="1" x14ac:dyDescent="0.3">
      <c r="A298" s="175">
        <v>26</v>
      </c>
      <c r="B298" s="367" t="s">
        <v>427</v>
      </c>
      <c r="C298" s="217" t="s">
        <v>232</v>
      </c>
      <c r="D298" s="431">
        <v>0.83</v>
      </c>
      <c r="E298" s="172">
        <f t="shared" si="127"/>
        <v>0.83</v>
      </c>
      <c r="F298" s="174">
        <f t="shared" si="126"/>
        <v>0.83</v>
      </c>
      <c r="G298" s="174">
        <v>0.83</v>
      </c>
      <c r="H298" s="174"/>
      <c r="I298" s="174"/>
      <c r="J298" s="174"/>
      <c r="K298" s="174"/>
      <c r="L298" s="174"/>
      <c r="M298" s="174"/>
      <c r="N298" s="174"/>
      <c r="O298" s="174"/>
      <c r="P298" s="174"/>
      <c r="Q298" s="174"/>
      <c r="R298" s="174"/>
      <c r="S298" s="174"/>
      <c r="T298" s="174"/>
      <c r="U298" s="174"/>
      <c r="V298" s="174"/>
      <c r="W298" s="174"/>
      <c r="X298" s="174"/>
      <c r="Y298" s="247">
        <f t="shared" si="128"/>
        <v>0</v>
      </c>
      <c r="Z298" s="174"/>
      <c r="AA298" s="174"/>
      <c r="AB298" s="174"/>
      <c r="AC298" s="174"/>
      <c r="AD298" s="174"/>
      <c r="AE298" s="174"/>
      <c r="AF298" s="174"/>
      <c r="AG298" s="174"/>
      <c r="AH298" s="174"/>
      <c r="AI298" s="174"/>
      <c r="AJ298" s="174"/>
      <c r="AK298" s="174"/>
      <c r="AL298" s="171">
        <f t="shared" si="124"/>
        <v>0</v>
      </c>
      <c r="AM298" s="174"/>
      <c r="AN298" s="174"/>
      <c r="AO298" s="174"/>
      <c r="AP298" s="174"/>
      <c r="AQ298" s="174"/>
      <c r="AR298" s="174"/>
      <c r="AS298" s="174"/>
      <c r="AT298" s="174"/>
      <c r="AU298" s="174"/>
      <c r="AV298" s="174"/>
      <c r="AW298" s="174"/>
      <c r="AX298" s="174"/>
      <c r="AY298" s="174"/>
      <c r="AZ298" s="174"/>
      <c r="BA298" s="174"/>
      <c r="BB298" s="174"/>
      <c r="BC298" s="174"/>
      <c r="BD298" s="174"/>
      <c r="BE298" s="174"/>
      <c r="BF298" s="174">
        <f t="shared" si="125"/>
        <v>0</v>
      </c>
      <c r="BG298" s="174"/>
      <c r="BH298" s="186"/>
      <c r="BI298" s="178"/>
      <c r="BJ298" s="174"/>
      <c r="BK298" s="178"/>
      <c r="BL298" s="174"/>
      <c r="BM298" s="174"/>
      <c r="BN298" s="315" t="s">
        <v>380</v>
      </c>
      <c r="BO298" s="174"/>
      <c r="BP298" s="199" t="s">
        <v>398</v>
      </c>
      <c r="BQ298" s="262"/>
      <c r="BR298" s="189">
        <v>2021</v>
      </c>
      <c r="BS298" s="199"/>
      <c r="BT298" s="170"/>
      <c r="BU298" s="192"/>
      <c r="CJ298" s="56">
        <f t="shared" si="118"/>
        <v>0.83</v>
      </c>
      <c r="CK298" s="56">
        <f t="shared" si="119"/>
        <v>0</v>
      </c>
    </row>
    <row r="299" spans="1:257" s="83" customFormat="1" ht="50.45" customHeight="1" x14ac:dyDescent="0.3">
      <c r="A299" s="175">
        <v>27</v>
      </c>
      <c r="B299" s="202" t="s">
        <v>437</v>
      </c>
      <c r="C299" s="174" t="s">
        <v>82</v>
      </c>
      <c r="D299" s="307">
        <v>0.47</v>
      </c>
      <c r="E299" s="172">
        <f t="shared" si="127"/>
        <v>0.47</v>
      </c>
      <c r="F299" s="174">
        <f t="shared" si="126"/>
        <v>0.47</v>
      </c>
      <c r="G299" s="174">
        <v>0.47</v>
      </c>
      <c r="H299" s="174"/>
      <c r="I299" s="174"/>
      <c r="J299" s="174"/>
      <c r="K299" s="174"/>
      <c r="L299" s="174"/>
      <c r="M299" s="174"/>
      <c r="N299" s="174"/>
      <c r="O299" s="174"/>
      <c r="P299" s="174"/>
      <c r="Q299" s="174"/>
      <c r="R299" s="174"/>
      <c r="S299" s="174"/>
      <c r="T299" s="174"/>
      <c r="U299" s="174"/>
      <c r="V299" s="174"/>
      <c r="W299" s="174"/>
      <c r="X299" s="174"/>
      <c r="Y299" s="247">
        <f t="shared" si="128"/>
        <v>0</v>
      </c>
      <c r="Z299" s="174"/>
      <c r="AA299" s="174"/>
      <c r="AB299" s="174"/>
      <c r="AC299" s="174"/>
      <c r="AD299" s="174"/>
      <c r="AE299" s="174"/>
      <c r="AF299" s="174"/>
      <c r="AG299" s="174"/>
      <c r="AH299" s="174"/>
      <c r="AI299" s="174"/>
      <c r="AJ299" s="174"/>
      <c r="AK299" s="174"/>
      <c r="AL299" s="171">
        <f t="shared" si="124"/>
        <v>0</v>
      </c>
      <c r="AM299" s="174"/>
      <c r="AN299" s="174"/>
      <c r="AO299" s="174"/>
      <c r="AP299" s="174"/>
      <c r="AQ299" s="174"/>
      <c r="AR299" s="174"/>
      <c r="AS299" s="174"/>
      <c r="AT299" s="174"/>
      <c r="AU299" s="174"/>
      <c r="AV299" s="174"/>
      <c r="AW299" s="174"/>
      <c r="AX299" s="174"/>
      <c r="AY299" s="174"/>
      <c r="AZ299" s="174"/>
      <c r="BA299" s="174"/>
      <c r="BB299" s="174"/>
      <c r="BC299" s="174"/>
      <c r="BD299" s="174"/>
      <c r="BE299" s="174"/>
      <c r="BF299" s="174"/>
      <c r="BG299" s="262"/>
      <c r="BH299" s="186"/>
      <c r="BI299" s="262"/>
      <c r="BJ299" s="262"/>
      <c r="BK299" s="262"/>
      <c r="BL299" s="262"/>
      <c r="BM299" s="262"/>
      <c r="BN299" s="315" t="s">
        <v>436</v>
      </c>
      <c r="BO299" s="262"/>
      <c r="BP299" s="199" t="s">
        <v>398</v>
      </c>
      <c r="BQ299" s="262"/>
      <c r="BR299" s="215">
        <v>2021</v>
      </c>
      <c r="BS299" s="199"/>
      <c r="BT299" s="170"/>
      <c r="BU299" s="192"/>
      <c r="CJ299" s="56">
        <f t="shared" si="118"/>
        <v>0.47</v>
      </c>
      <c r="CK299" s="56">
        <f t="shared" si="119"/>
        <v>0</v>
      </c>
    </row>
    <row r="300" spans="1:257" s="83" customFormat="1" ht="101.25" x14ac:dyDescent="0.3">
      <c r="A300" s="175">
        <v>28</v>
      </c>
      <c r="B300" s="289" t="s">
        <v>453</v>
      </c>
      <c r="C300" s="199" t="s">
        <v>135</v>
      </c>
      <c r="D300" s="429">
        <v>0.2</v>
      </c>
      <c r="E300" s="172">
        <v>0.2</v>
      </c>
      <c r="F300" s="174">
        <f t="shared" si="126"/>
        <v>0.2</v>
      </c>
      <c r="G300" s="287">
        <f>0.08+0.08</f>
        <v>0.16</v>
      </c>
      <c r="H300" s="287">
        <f>0.02+0.02</f>
        <v>0.04</v>
      </c>
      <c r="I300" s="277"/>
      <c r="J300" s="277"/>
      <c r="K300" s="277"/>
      <c r="L300" s="277"/>
      <c r="M300" s="262"/>
      <c r="N300" s="262"/>
      <c r="O300" s="262"/>
      <c r="P300" s="262"/>
      <c r="Q300" s="262"/>
      <c r="R300" s="262"/>
      <c r="S300" s="262"/>
      <c r="T300" s="262"/>
      <c r="U300" s="262"/>
      <c r="V300" s="262"/>
      <c r="W300" s="262"/>
      <c r="X300" s="262"/>
      <c r="Y300" s="247">
        <f t="shared" si="128"/>
        <v>0</v>
      </c>
      <c r="Z300" s="262"/>
      <c r="AA300" s="262"/>
      <c r="AB300" s="262"/>
      <c r="AC300" s="262"/>
      <c r="AD300" s="262"/>
      <c r="AE300" s="262"/>
      <c r="AF300" s="262"/>
      <c r="AG300" s="262"/>
      <c r="AH300" s="262"/>
      <c r="AI300" s="262"/>
      <c r="AJ300" s="262"/>
      <c r="AK300" s="262"/>
      <c r="AL300" s="171">
        <f t="shared" si="124"/>
        <v>0</v>
      </c>
      <c r="AM300" s="262"/>
      <c r="AN300" s="262"/>
      <c r="AO300" s="262"/>
      <c r="AP300" s="262"/>
      <c r="AQ300" s="262"/>
      <c r="AR300" s="262"/>
      <c r="AS300" s="262"/>
      <c r="AT300" s="262"/>
      <c r="AU300" s="262"/>
      <c r="AV300" s="262"/>
      <c r="AW300" s="262"/>
      <c r="AX300" s="262"/>
      <c r="AY300" s="262"/>
      <c r="AZ300" s="262"/>
      <c r="BA300" s="262"/>
      <c r="BB300" s="262"/>
      <c r="BC300" s="262"/>
      <c r="BD300" s="262"/>
      <c r="BE300" s="262"/>
      <c r="BF300" s="174">
        <f>E300-F300</f>
        <v>0</v>
      </c>
      <c r="BG300" s="174"/>
      <c r="BH300" s="186">
        <f>BG300/E300</f>
        <v>0</v>
      </c>
      <c r="BI300" s="178"/>
      <c r="BJ300" s="174"/>
      <c r="BK300" s="178"/>
      <c r="BL300" s="174">
        <v>0.2</v>
      </c>
      <c r="BM300" s="174"/>
      <c r="BN300" s="315" t="s">
        <v>454</v>
      </c>
      <c r="BO300" s="302" t="s">
        <v>255</v>
      </c>
      <c r="BP300" s="199" t="s">
        <v>398</v>
      </c>
      <c r="BQ300" s="302"/>
      <c r="BR300" s="199">
        <v>2020</v>
      </c>
      <c r="BS300" s="199"/>
      <c r="BT300" s="170"/>
      <c r="BU300" s="192"/>
      <c r="CJ300" s="56">
        <f t="shared" si="118"/>
        <v>0.2</v>
      </c>
      <c r="CK300" s="56">
        <f t="shared" si="119"/>
        <v>0</v>
      </c>
    </row>
    <row r="301" spans="1:257" s="83" customFormat="1" ht="54" customHeight="1" x14ac:dyDescent="0.3">
      <c r="A301" s="175">
        <v>29</v>
      </c>
      <c r="B301" s="202" t="s">
        <v>397</v>
      </c>
      <c r="C301" s="265" t="s">
        <v>74</v>
      </c>
      <c r="D301" s="291">
        <v>0.02</v>
      </c>
      <c r="E301" s="172">
        <f>SUM(G301:X301,Z301:AK301,AM301:BE301)</f>
        <v>0.02</v>
      </c>
      <c r="F301" s="174">
        <f t="shared" si="126"/>
        <v>0.02</v>
      </c>
      <c r="G301" s="208">
        <v>0.02</v>
      </c>
      <c r="H301" s="208"/>
      <c r="I301" s="277"/>
      <c r="J301" s="247"/>
      <c r="K301" s="277"/>
      <c r="L301" s="277"/>
      <c r="M301" s="208"/>
      <c r="N301" s="208"/>
      <c r="O301" s="208"/>
      <c r="P301" s="208"/>
      <c r="Q301" s="208"/>
      <c r="R301" s="208"/>
      <c r="S301" s="208"/>
      <c r="T301" s="208"/>
      <c r="U301" s="208"/>
      <c r="V301" s="208"/>
      <c r="W301" s="208"/>
      <c r="X301" s="208"/>
      <c r="Y301" s="247"/>
      <c r="Z301" s="208"/>
      <c r="AA301" s="208"/>
      <c r="AB301" s="208"/>
      <c r="AC301" s="208"/>
      <c r="AD301" s="208"/>
      <c r="AE301" s="208"/>
      <c r="AF301" s="208"/>
      <c r="AG301" s="208"/>
      <c r="AH301" s="208"/>
      <c r="AI301" s="208"/>
      <c r="AJ301" s="208"/>
      <c r="AK301" s="208"/>
      <c r="AL301" s="247"/>
      <c r="AM301" s="208"/>
      <c r="AN301" s="208"/>
      <c r="AO301" s="208"/>
      <c r="AP301" s="208"/>
      <c r="AQ301" s="208"/>
      <c r="AR301" s="208"/>
      <c r="AS301" s="208"/>
      <c r="AT301" s="208"/>
      <c r="AU301" s="208"/>
      <c r="AV301" s="208"/>
      <c r="AW301" s="208"/>
      <c r="AX301" s="208"/>
      <c r="AY301" s="208"/>
      <c r="AZ301" s="208"/>
      <c r="BA301" s="208"/>
      <c r="BB301" s="208"/>
      <c r="BC301" s="208"/>
      <c r="BD301" s="208"/>
      <c r="BE301" s="174"/>
      <c r="BF301" s="174"/>
      <c r="BG301" s="171"/>
      <c r="BH301" s="186"/>
      <c r="BI301" s="253"/>
      <c r="BJ301" s="171"/>
      <c r="BK301" s="253"/>
      <c r="BL301" s="247"/>
      <c r="BM301" s="171"/>
      <c r="BN301" s="315" t="s">
        <v>380</v>
      </c>
      <c r="BO301" s="209"/>
      <c r="BP301" s="199" t="s">
        <v>398</v>
      </c>
      <c r="BQ301" s="302"/>
      <c r="BR301" s="189">
        <v>2021</v>
      </c>
      <c r="BS301" s="199"/>
      <c r="BT301" s="170"/>
      <c r="BU301" s="192"/>
      <c r="CJ301" s="56">
        <f t="shared" si="118"/>
        <v>0.02</v>
      </c>
      <c r="CK301" s="56">
        <f t="shared" si="119"/>
        <v>0</v>
      </c>
    </row>
    <row r="302" spans="1:257" s="83" customFormat="1" ht="121.5" x14ac:dyDescent="0.3">
      <c r="A302" s="399" t="s">
        <v>520</v>
      </c>
      <c r="B302" s="232" t="s">
        <v>521</v>
      </c>
      <c r="C302" s="241"/>
      <c r="D302" s="237">
        <f>SUM(D303:D318)</f>
        <v>167.25990000000004</v>
      </c>
      <c r="E302" s="233">
        <f>SUM(E303:E318)</f>
        <v>159.96593000000001</v>
      </c>
      <c r="F302" s="233">
        <f t="shared" ref="F302:BM302" si="129">SUM(F303:F318)</f>
        <v>30.961729999999999</v>
      </c>
      <c r="G302" s="233">
        <f t="shared" si="129"/>
        <v>30.521730000000005</v>
      </c>
      <c r="H302" s="233">
        <f t="shared" si="129"/>
        <v>0.44</v>
      </c>
      <c r="I302" s="233">
        <f t="shared" si="129"/>
        <v>20.098300000000005</v>
      </c>
      <c r="J302" s="233">
        <f t="shared" si="129"/>
        <v>20.081199999999999</v>
      </c>
      <c r="K302" s="233">
        <f t="shared" si="129"/>
        <v>0</v>
      </c>
      <c r="L302" s="233">
        <f t="shared" si="129"/>
        <v>0</v>
      </c>
      <c r="M302" s="233">
        <f t="shared" si="129"/>
        <v>74.66</v>
      </c>
      <c r="N302" s="233">
        <f t="shared" si="129"/>
        <v>0.25</v>
      </c>
      <c r="O302" s="233">
        <f t="shared" si="129"/>
        <v>0</v>
      </c>
      <c r="P302" s="233">
        <f t="shared" si="129"/>
        <v>0</v>
      </c>
      <c r="Q302" s="233">
        <f t="shared" si="129"/>
        <v>0</v>
      </c>
      <c r="R302" s="233">
        <f t="shared" si="129"/>
        <v>0</v>
      </c>
      <c r="S302" s="233">
        <f t="shared" si="129"/>
        <v>0</v>
      </c>
      <c r="T302" s="233">
        <f t="shared" si="129"/>
        <v>0</v>
      </c>
      <c r="U302" s="233">
        <f t="shared" si="129"/>
        <v>0</v>
      </c>
      <c r="V302" s="233">
        <f t="shared" si="129"/>
        <v>0</v>
      </c>
      <c r="W302" s="233">
        <f t="shared" si="129"/>
        <v>0</v>
      </c>
      <c r="X302" s="233">
        <f t="shared" si="129"/>
        <v>0</v>
      </c>
      <c r="Y302" s="233">
        <f t="shared" si="129"/>
        <v>3.11</v>
      </c>
      <c r="Z302" s="233">
        <f t="shared" si="129"/>
        <v>2.8000000000000003</v>
      </c>
      <c r="AA302" s="233">
        <f t="shared" si="129"/>
        <v>0.01</v>
      </c>
      <c r="AB302" s="233">
        <f t="shared" si="129"/>
        <v>0</v>
      </c>
      <c r="AC302" s="233">
        <f t="shared" si="129"/>
        <v>0</v>
      </c>
      <c r="AD302" s="233">
        <f t="shared" si="129"/>
        <v>0.3</v>
      </c>
      <c r="AE302" s="233">
        <f t="shared" si="129"/>
        <v>0</v>
      </c>
      <c r="AF302" s="233">
        <f t="shared" si="129"/>
        <v>0</v>
      </c>
      <c r="AG302" s="233">
        <f t="shared" si="129"/>
        <v>0</v>
      </c>
      <c r="AH302" s="233">
        <f t="shared" si="129"/>
        <v>0</v>
      </c>
      <c r="AI302" s="233">
        <f t="shared" si="129"/>
        <v>4.5446999999999997</v>
      </c>
      <c r="AJ302" s="233">
        <f t="shared" si="129"/>
        <v>3.5999999999999996</v>
      </c>
      <c r="AK302" s="233">
        <f t="shared" si="129"/>
        <v>0</v>
      </c>
      <c r="AL302" s="233">
        <f t="shared" si="129"/>
        <v>0</v>
      </c>
      <c r="AM302" s="233">
        <f t="shared" si="129"/>
        <v>0</v>
      </c>
      <c r="AN302" s="233">
        <f t="shared" si="129"/>
        <v>0</v>
      </c>
      <c r="AO302" s="233">
        <f t="shared" si="129"/>
        <v>0</v>
      </c>
      <c r="AP302" s="233">
        <f t="shared" si="129"/>
        <v>0</v>
      </c>
      <c r="AQ302" s="233">
        <f t="shared" si="129"/>
        <v>0</v>
      </c>
      <c r="AR302" s="233">
        <f t="shared" si="129"/>
        <v>0</v>
      </c>
      <c r="AS302" s="233">
        <f t="shared" si="129"/>
        <v>0</v>
      </c>
      <c r="AT302" s="233">
        <f t="shared" si="129"/>
        <v>0</v>
      </c>
      <c r="AU302" s="233">
        <f t="shared" si="129"/>
        <v>0</v>
      </c>
      <c r="AV302" s="233">
        <f t="shared" si="129"/>
        <v>0</v>
      </c>
      <c r="AW302" s="233">
        <f t="shared" si="129"/>
        <v>1.1000000000000001</v>
      </c>
      <c r="AX302" s="233">
        <f t="shared" si="129"/>
        <v>0</v>
      </c>
      <c r="AY302" s="233">
        <f t="shared" si="129"/>
        <v>0</v>
      </c>
      <c r="AZ302" s="233">
        <f t="shared" si="129"/>
        <v>0</v>
      </c>
      <c r="BA302" s="233">
        <f t="shared" si="129"/>
        <v>0</v>
      </c>
      <c r="BB302" s="233">
        <f t="shared" si="129"/>
        <v>0.15</v>
      </c>
      <c r="BC302" s="233">
        <f t="shared" si="129"/>
        <v>0</v>
      </c>
      <c r="BD302" s="233">
        <f t="shared" si="129"/>
        <v>0</v>
      </c>
      <c r="BE302" s="233">
        <f t="shared" si="129"/>
        <v>1.41</v>
      </c>
      <c r="BF302" s="233">
        <f t="shared" si="129"/>
        <v>129.0042</v>
      </c>
      <c r="BG302" s="233" t="e">
        <f t="shared" si="129"/>
        <v>#REF!</v>
      </c>
      <c r="BH302" s="233" t="e">
        <f t="shared" si="129"/>
        <v>#REF!</v>
      </c>
      <c r="BI302" s="233" t="e">
        <f t="shared" si="129"/>
        <v>#REF!</v>
      </c>
      <c r="BJ302" s="233" t="e">
        <f t="shared" si="129"/>
        <v>#REF!</v>
      </c>
      <c r="BK302" s="233" t="e">
        <f t="shared" si="129"/>
        <v>#REF!</v>
      </c>
      <c r="BL302" s="233" t="e">
        <f t="shared" si="129"/>
        <v>#REF!</v>
      </c>
      <c r="BM302" s="233" t="e">
        <f t="shared" si="129"/>
        <v>#REF!</v>
      </c>
      <c r="BN302" s="400"/>
      <c r="BO302" s="401"/>
      <c r="BP302" s="241"/>
      <c r="BQ302" s="401"/>
      <c r="BR302" s="230"/>
      <c r="BS302" s="241"/>
      <c r="BT302" s="402"/>
      <c r="BU302" s="243"/>
      <c r="BV302" s="124"/>
      <c r="BW302" s="124"/>
      <c r="BX302" s="124"/>
      <c r="BY302" s="124"/>
      <c r="BZ302" s="124"/>
      <c r="CA302" s="124"/>
      <c r="CB302" s="124"/>
      <c r="CC302" s="124"/>
      <c r="CD302" s="124"/>
      <c r="CE302" s="124"/>
      <c r="CF302" s="124"/>
      <c r="CG302" s="124"/>
      <c r="CH302" s="124"/>
      <c r="CI302" s="124"/>
      <c r="CJ302" s="56">
        <f t="shared" si="118"/>
        <v>159.96593000000001</v>
      </c>
      <c r="CK302" s="56">
        <f t="shared" si="119"/>
        <v>0</v>
      </c>
      <c r="CL302" s="124"/>
      <c r="CM302" s="124"/>
      <c r="CN302" s="124"/>
      <c r="CO302" s="124"/>
      <c r="CP302" s="124"/>
      <c r="CQ302" s="124"/>
      <c r="CR302" s="124"/>
      <c r="CS302" s="124"/>
      <c r="CT302" s="124"/>
      <c r="CU302" s="124"/>
      <c r="CV302" s="124"/>
      <c r="CW302" s="124"/>
      <c r="CX302" s="124"/>
      <c r="CY302" s="124"/>
      <c r="CZ302" s="124"/>
      <c r="DA302" s="124"/>
      <c r="DB302" s="124"/>
      <c r="DC302" s="124"/>
      <c r="DD302" s="124"/>
      <c r="DE302" s="124"/>
      <c r="DF302" s="124"/>
      <c r="DG302" s="124"/>
      <c r="DH302" s="124"/>
      <c r="DI302" s="124"/>
      <c r="DJ302" s="124"/>
      <c r="DK302" s="124"/>
      <c r="DL302" s="124"/>
      <c r="DM302" s="124"/>
      <c r="DN302" s="124"/>
      <c r="DO302" s="124"/>
      <c r="DP302" s="124"/>
      <c r="DQ302" s="124"/>
      <c r="DR302" s="124"/>
      <c r="DS302" s="124"/>
      <c r="DT302" s="124"/>
      <c r="DU302" s="124"/>
      <c r="DV302" s="124"/>
      <c r="DW302" s="124"/>
      <c r="DX302" s="124"/>
      <c r="DY302" s="124"/>
      <c r="DZ302" s="124"/>
      <c r="EA302" s="124"/>
      <c r="EB302" s="124"/>
      <c r="EC302" s="124"/>
      <c r="ED302" s="124"/>
      <c r="EE302" s="124"/>
      <c r="EF302" s="124"/>
      <c r="EG302" s="124"/>
      <c r="EH302" s="124"/>
      <c r="EI302" s="124"/>
      <c r="EJ302" s="124"/>
      <c r="EK302" s="124"/>
      <c r="EL302" s="124"/>
      <c r="EM302" s="124"/>
      <c r="EN302" s="124"/>
      <c r="EO302" s="124"/>
      <c r="EP302" s="124"/>
      <c r="EQ302" s="124"/>
      <c r="ER302" s="124"/>
      <c r="ES302" s="124"/>
      <c r="ET302" s="124"/>
      <c r="EU302" s="124"/>
      <c r="EV302" s="124"/>
      <c r="EW302" s="124"/>
      <c r="EX302" s="124"/>
      <c r="EY302" s="124"/>
      <c r="EZ302" s="124"/>
      <c r="FA302" s="124"/>
      <c r="FB302" s="124"/>
      <c r="FC302" s="124"/>
      <c r="FD302" s="124"/>
      <c r="FE302" s="124"/>
      <c r="FF302" s="124"/>
      <c r="FG302" s="124"/>
      <c r="FH302" s="124"/>
      <c r="FI302" s="124"/>
      <c r="FJ302" s="124"/>
      <c r="FK302" s="124"/>
      <c r="FL302" s="124"/>
      <c r="FM302" s="124"/>
      <c r="FN302" s="124"/>
      <c r="FO302" s="124"/>
      <c r="FP302" s="124"/>
      <c r="FQ302" s="124"/>
      <c r="FR302" s="124"/>
      <c r="FS302" s="124"/>
      <c r="FT302" s="124"/>
      <c r="FU302" s="124"/>
      <c r="FV302" s="124"/>
      <c r="FW302" s="124"/>
      <c r="FX302" s="124"/>
      <c r="FY302" s="124"/>
      <c r="FZ302" s="124"/>
      <c r="GA302" s="124"/>
      <c r="GB302" s="124"/>
      <c r="GC302" s="124"/>
      <c r="GD302" s="124"/>
      <c r="GE302" s="124"/>
      <c r="GF302" s="124"/>
      <c r="GG302" s="124"/>
      <c r="GH302" s="124"/>
      <c r="GI302" s="124"/>
      <c r="GJ302" s="124"/>
      <c r="GK302" s="124"/>
      <c r="GL302" s="124"/>
      <c r="GM302" s="124"/>
      <c r="GN302" s="124"/>
      <c r="GO302" s="124"/>
      <c r="GP302" s="124"/>
      <c r="GQ302" s="124"/>
      <c r="GR302" s="124"/>
      <c r="GS302" s="124"/>
      <c r="GT302" s="124"/>
      <c r="GU302" s="124"/>
      <c r="GV302" s="124"/>
      <c r="GW302" s="124"/>
      <c r="GX302" s="124"/>
      <c r="GY302" s="124"/>
      <c r="GZ302" s="124"/>
      <c r="HA302" s="124"/>
      <c r="HB302" s="124"/>
      <c r="HC302" s="124"/>
      <c r="HD302" s="124"/>
      <c r="HE302" s="124"/>
      <c r="HF302" s="124"/>
      <c r="HG302" s="124"/>
      <c r="HH302" s="124"/>
      <c r="HI302" s="124"/>
      <c r="HJ302" s="124"/>
      <c r="HK302" s="124"/>
      <c r="HL302" s="124"/>
      <c r="HM302" s="124"/>
      <c r="HN302" s="124"/>
      <c r="HO302" s="124"/>
      <c r="HP302" s="124"/>
      <c r="HQ302" s="124"/>
      <c r="HR302" s="124"/>
      <c r="HS302" s="124"/>
      <c r="HT302" s="124"/>
      <c r="HU302" s="124"/>
      <c r="HV302" s="124"/>
      <c r="HW302" s="124"/>
      <c r="HX302" s="124"/>
      <c r="HY302" s="124"/>
      <c r="HZ302" s="124"/>
      <c r="IA302" s="124"/>
      <c r="IB302" s="124"/>
      <c r="IC302" s="124"/>
      <c r="ID302" s="124"/>
      <c r="IE302" s="124"/>
      <c r="IF302" s="124"/>
      <c r="IG302" s="124"/>
      <c r="IH302" s="124"/>
      <c r="II302" s="124"/>
      <c r="IJ302" s="124"/>
      <c r="IK302" s="124"/>
      <c r="IL302" s="124"/>
      <c r="IM302" s="124"/>
      <c r="IN302" s="124"/>
      <c r="IO302" s="124"/>
      <c r="IP302" s="124"/>
      <c r="IQ302" s="124"/>
      <c r="IR302" s="124"/>
      <c r="IS302" s="124"/>
      <c r="IT302" s="124"/>
      <c r="IU302" s="124"/>
      <c r="IV302" s="124"/>
      <c r="IW302" s="124"/>
    </row>
    <row r="303" spans="1:257" s="83" customFormat="1" ht="249" customHeight="1" x14ac:dyDescent="0.3">
      <c r="A303" s="337">
        <v>1</v>
      </c>
      <c r="B303" s="202" t="s">
        <v>522</v>
      </c>
      <c r="C303" s="174" t="s">
        <v>78</v>
      </c>
      <c r="D303" s="420">
        <v>24.65</v>
      </c>
      <c r="E303" s="172">
        <f t="shared" ref="E303:E308" si="130">SUM(G303:X303,Z303:AK303,AM303:BE303)</f>
        <v>24.65</v>
      </c>
      <c r="F303" s="174">
        <f t="shared" ref="F303:F304" si="131">SUM(G303:H303)</f>
        <v>5.8</v>
      </c>
      <c r="G303" s="171">
        <v>5.8</v>
      </c>
      <c r="H303" s="171">
        <v>0</v>
      </c>
      <c r="I303" s="171">
        <v>5.5299999999999994</v>
      </c>
      <c r="J303" s="171">
        <v>5.8800000000000008</v>
      </c>
      <c r="K303" s="171">
        <v>0</v>
      </c>
      <c r="L303" s="171">
        <v>0</v>
      </c>
      <c r="M303" s="171">
        <v>5.29</v>
      </c>
      <c r="N303" s="171">
        <v>0</v>
      </c>
      <c r="O303" s="171">
        <v>0</v>
      </c>
      <c r="P303" s="171">
        <v>0</v>
      </c>
      <c r="Q303" s="171">
        <v>0</v>
      </c>
      <c r="R303" s="171">
        <v>0</v>
      </c>
      <c r="S303" s="171">
        <v>0</v>
      </c>
      <c r="T303" s="171">
        <v>0</v>
      </c>
      <c r="U303" s="171">
        <v>0</v>
      </c>
      <c r="V303" s="171">
        <v>0</v>
      </c>
      <c r="W303" s="171">
        <v>0</v>
      </c>
      <c r="X303" s="171">
        <v>0</v>
      </c>
      <c r="Y303" s="247">
        <v>0</v>
      </c>
      <c r="Z303" s="171">
        <v>0</v>
      </c>
      <c r="AA303" s="171">
        <v>0</v>
      </c>
      <c r="AB303" s="171">
        <v>0</v>
      </c>
      <c r="AC303" s="171">
        <v>0</v>
      </c>
      <c r="AD303" s="171">
        <v>0</v>
      </c>
      <c r="AE303" s="171">
        <v>0</v>
      </c>
      <c r="AF303" s="171">
        <v>0</v>
      </c>
      <c r="AG303" s="171">
        <v>0</v>
      </c>
      <c r="AH303" s="171">
        <v>0</v>
      </c>
      <c r="AI303" s="171">
        <v>0</v>
      </c>
      <c r="AJ303" s="171">
        <v>1.45</v>
      </c>
      <c r="AK303" s="171">
        <v>0</v>
      </c>
      <c r="AL303" s="171">
        <v>0</v>
      </c>
      <c r="AM303" s="171">
        <v>0</v>
      </c>
      <c r="AN303" s="171">
        <v>0</v>
      </c>
      <c r="AO303" s="171">
        <v>0</v>
      </c>
      <c r="AP303" s="171">
        <v>0</v>
      </c>
      <c r="AQ303" s="171">
        <v>0</v>
      </c>
      <c r="AR303" s="171">
        <v>0</v>
      </c>
      <c r="AS303" s="171">
        <v>0</v>
      </c>
      <c r="AT303" s="171">
        <v>0</v>
      </c>
      <c r="AU303" s="171">
        <v>0</v>
      </c>
      <c r="AV303" s="171">
        <v>0</v>
      </c>
      <c r="AW303" s="171">
        <v>0.7</v>
      </c>
      <c r="AX303" s="171">
        <v>0</v>
      </c>
      <c r="AY303" s="171">
        <v>0</v>
      </c>
      <c r="AZ303" s="171">
        <v>0</v>
      </c>
      <c r="BA303" s="171">
        <v>0</v>
      </c>
      <c r="BB303" s="171">
        <v>0</v>
      </c>
      <c r="BC303" s="171">
        <v>0</v>
      </c>
      <c r="BD303" s="171">
        <v>0</v>
      </c>
      <c r="BE303" s="171">
        <v>0</v>
      </c>
      <c r="BF303" s="171">
        <v>18.850000000000001</v>
      </c>
      <c r="BG303" s="172" t="e">
        <f>SUM(#REF!)</f>
        <v>#REF!</v>
      </c>
      <c r="BH303" s="172" t="e">
        <f>SUM(#REF!)</f>
        <v>#REF!</v>
      </c>
      <c r="BI303" s="172" t="e">
        <f>SUM(#REF!)</f>
        <v>#REF!</v>
      </c>
      <c r="BJ303" s="172" t="e">
        <f>SUM(#REF!)</f>
        <v>#REF!</v>
      </c>
      <c r="BK303" s="172" t="e">
        <f>SUM(#REF!)</f>
        <v>#REF!</v>
      </c>
      <c r="BL303" s="172" t="e">
        <f>SUM(#REF!)</f>
        <v>#REF!</v>
      </c>
      <c r="BM303" s="172" t="e">
        <f>SUM(#REF!)</f>
        <v>#REF!</v>
      </c>
      <c r="BN303" s="248" t="s">
        <v>108</v>
      </c>
      <c r="BO303" s="185"/>
      <c r="BP303" s="180" t="s">
        <v>109</v>
      </c>
      <c r="BQ303" s="185"/>
      <c r="BR303" s="189"/>
      <c r="BS303" s="199"/>
      <c r="BT303" s="170"/>
      <c r="BU303" s="192"/>
      <c r="CJ303" s="56">
        <f t="shared" si="118"/>
        <v>24.65</v>
      </c>
      <c r="CK303" s="56">
        <f t="shared" si="119"/>
        <v>0</v>
      </c>
    </row>
    <row r="304" spans="1:257" s="83" customFormat="1" ht="250.15" customHeight="1" x14ac:dyDescent="0.3">
      <c r="A304" s="337">
        <v>2</v>
      </c>
      <c r="B304" s="202" t="s">
        <v>523</v>
      </c>
      <c r="C304" s="251" t="s">
        <v>112</v>
      </c>
      <c r="D304" s="420">
        <v>0.78</v>
      </c>
      <c r="E304" s="172">
        <f t="shared" si="130"/>
        <v>0.78</v>
      </c>
      <c r="F304" s="174">
        <f t="shared" si="131"/>
        <v>0.3</v>
      </c>
      <c r="G304" s="171">
        <v>0</v>
      </c>
      <c r="H304" s="171">
        <v>0.3</v>
      </c>
      <c r="I304" s="171">
        <v>0</v>
      </c>
      <c r="J304" s="171">
        <v>0</v>
      </c>
      <c r="K304" s="171">
        <v>0</v>
      </c>
      <c r="L304" s="171">
        <v>0</v>
      </c>
      <c r="M304" s="171">
        <v>0.48</v>
      </c>
      <c r="N304" s="171">
        <v>0</v>
      </c>
      <c r="O304" s="171">
        <v>0</v>
      </c>
      <c r="P304" s="171">
        <v>0</v>
      </c>
      <c r="Q304" s="171">
        <v>0</v>
      </c>
      <c r="R304" s="171">
        <v>0</v>
      </c>
      <c r="S304" s="171">
        <v>0</v>
      </c>
      <c r="T304" s="171">
        <v>0</v>
      </c>
      <c r="U304" s="171">
        <v>0</v>
      </c>
      <c r="V304" s="171">
        <v>0</v>
      </c>
      <c r="W304" s="171">
        <v>0</v>
      </c>
      <c r="X304" s="171">
        <v>0</v>
      </c>
      <c r="Y304" s="247">
        <v>0</v>
      </c>
      <c r="Z304" s="171">
        <v>0</v>
      </c>
      <c r="AA304" s="171">
        <v>0</v>
      </c>
      <c r="AB304" s="171">
        <v>0</v>
      </c>
      <c r="AC304" s="171">
        <v>0</v>
      </c>
      <c r="AD304" s="171">
        <v>0</v>
      </c>
      <c r="AE304" s="171">
        <v>0</v>
      </c>
      <c r="AF304" s="171">
        <v>0</v>
      </c>
      <c r="AG304" s="171">
        <v>0</v>
      </c>
      <c r="AH304" s="171">
        <v>0</v>
      </c>
      <c r="AI304" s="171">
        <v>0</v>
      </c>
      <c r="AJ304" s="171">
        <v>0</v>
      </c>
      <c r="AK304" s="171">
        <v>0</v>
      </c>
      <c r="AL304" s="171">
        <v>0</v>
      </c>
      <c r="AM304" s="171">
        <v>0</v>
      </c>
      <c r="AN304" s="171">
        <v>0</v>
      </c>
      <c r="AO304" s="171">
        <v>0</v>
      </c>
      <c r="AP304" s="171">
        <v>0</v>
      </c>
      <c r="AQ304" s="171">
        <v>0</v>
      </c>
      <c r="AR304" s="171">
        <v>0</v>
      </c>
      <c r="AS304" s="171">
        <v>0</v>
      </c>
      <c r="AT304" s="171">
        <v>0</v>
      </c>
      <c r="AU304" s="171">
        <v>0</v>
      </c>
      <c r="AV304" s="171">
        <v>0</v>
      </c>
      <c r="AW304" s="171">
        <v>0</v>
      </c>
      <c r="AX304" s="171">
        <v>0</v>
      </c>
      <c r="AY304" s="171">
        <v>0</v>
      </c>
      <c r="AZ304" s="171">
        <v>0</v>
      </c>
      <c r="BA304" s="171">
        <v>0</v>
      </c>
      <c r="BB304" s="171">
        <v>0</v>
      </c>
      <c r="BC304" s="171">
        <v>0</v>
      </c>
      <c r="BD304" s="171">
        <v>0</v>
      </c>
      <c r="BE304" s="171">
        <v>0</v>
      </c>
      <c r="BF304" s="171">
        <v>0.48000000000000004</v>
      </c>
      <c r="BG304" s="172" t="e">
        <f>SUM(#REF!)</f>
        <v>#REF!</v>
      </c>
      <c r="BH304" s="186" t="e">
        <f t="shared" ref="BH304:BH323" si="132">BG304/E304</f>
        <v>#REF!</v>
      </c>
      <c r="BI304" s="252"/>
      <c r="BJ304" s="247"/>
      <c r="BK304" s="252"/>
      <c r="BL304" s="247" t="e">
        <f>E304-BG304</f>
        <v>#REF!</v>
      </c>
      <c r="BM304" s="203"/>
      <c r="BN304" s="248" t="s">
        <v>113</v>
      </c>
      <c r="BO304" s="205"/>
      <c r="BP304" s="180" t="s">
        <v>109</v>
      </c>
      <c r="BQ304" s="249"/>
      <c r="BR304" s="189"/>
      <c r="BS304" s="180"/>
      <c r="BT304" s="170"/>
      <c r="BU304" s="192"/>
      <c r="CJ304" s="56">
        <f t="shared" si="118"/>
        <v>0.78</v>
      </c>
      <c r="CK304" s="56">
        <f t="shared" si="119"/>
        <v>0</v>
      </c>
    </row>
    <row r="305" spans="1:257" s="83" customFormat="1" ht="127.15" customHeight="1" x14ac:dyDescent="0.3">
      <c r="A305" s="337">
        <v>3</v>
      </c>
      <c r="B305" s="259" t="s">
        <v>140</v>
      </c>
      <c r="C305" s="174" t="s">
        <v>87</v>
      </c>
      <c r="D305" s="420">
        <v>0.28999999999999998</v>
      </c>
      <c r="E305" s="172">
        <f t="shared" si="130"/>
        <v>0.28999999999999998</v>
      </c>
      <c r="F305" s="174">
        <f>SUM(G305:H305)</f>
        <v>0.28999999999999998</v>
      </c>
      <c r="G305" s="174">
        <v>0.28999999999999998</v>
      </c>
      <c r="H305" s="174"/>
      <c r="I305" s="247"/>
      <c r="J305" s="247"/>
      <c r="K305" s="247"/>
      <c r="L305" s="247"/>
      <c r="M305" s="174"/>
      <c r="N305" s="174"/>
      <c r="O305" s="174"/>
      <c r="P305" s="174"/>
      <c r="Q305" s="174"/>
      <c r="R305" s="174"/>
      <c r="S305" s="174"/>
      <c r="T305" s="174"/>
      <c r="U305" s="174"/>
      <c r="V305" s="174"/>
      <c r="W305" s="174"/>
      <c r="X305" s="174"/>
      <c r="Y305" s="247"/>
      <c r="Z305" s="174"/>
      <c r="AA305" s="174"/>
      <c r="AB305" s="174"/>
      <c r="AC305" s="174"/>
      <c r="AD305" s="174"/>
      <c r="AE305" s="174"/>
      <c r="AF305" s="174"/>
      <c r="AG305" s="174"/>
      <c r="AH305" s="174"/>
      <c r="AI305" s="174"/>
      <c r="AJ305" s="174"/>
      <c r="AK305" s="174"/>
      <c r="AL305" s="171"/>
      <c r="AM305" s="174"/>
      <c r="AN305" s="174"/>
      <c r="AO305" s="174"/>
      <c r="AP305" s="174"/>
      <c r="AQ305" s="174"/>
      <c r="AR305" s="174"/>
      <c r="AS305" s="174"/>
      <c r="AT305" s="174"/>
      <c r="AU305" s="174"/>
      <c r="AV305" s="174"/>
      <c r="AW305" s="174"/>
      <c r="AX305" s="174"/>
      <c r="AY305" s="174"/>
      <c r="AZ305" s="174"/>
      <c r="BA305" s="174"/>
      <c r="BB305" s="174"/>
      <c r="BC305" s="174"/>
      <c r="BD305" s="174"/>
      <c r="BE305" s="174"/>
      <c r="BF305" s="174">
        <f>E305-F305</f>
        <v>0</v>
      </c>
      <c r="BG305" s="174"/>
      <c r="BH305" s="186">
        <f t="shared" si="132"/>
        <v>0</v>
      </c>
      <c r="BI305" s="178"/>
      <c r="BJ305" s="174"/>
      <c r="BK305" s="178"/>
      <c r="BL305" s="247">
        <v>1.9</v>
      </c>
      <c r="BM305" s="174"/>
      <c r="BN305" s="204" t="s">
        <v>141</v>
      </c>
      <c r="BO305" s="205" t="s">
        <v>132</v>
      </c>
      <c r="BP305" s="276" t="s">
        <v>80</v>
      </c>
      <c r="BQ305" s="276"/>
      <c r="BR305" s="189" t="s">
        <v>142</v>
      </c>
      <c r="BS305" s="356"/>
      <c r="BT305" s="170"/>
      <c r="BU305" s="192"/>
      <c r="CJ305" s="56">
        <f t="shared" si="118"/>
        <v>0.28999999999999998</v>
      </c>
      <c r="CK305" s="56">
        <f t="shared" si="119"/>
        <v>0</v>
      </c>
    </row>
    <row r="306" spans="1:257" s="83" customFormat="1" ht="211.9" customHeight="1" x14ac:dyDescent="0.3">
      <c r="A306" s="337">
        <v>4</v>
      </c>
      <c r="B306" s="259" t="s">
        <v>588</v>
      </c>
      <c r="C306" s="220" t="s">
        <v>74</v>
      </c>
      <c r="D306" s="228">
        <v>5.4</v>
      </c>
      <c r="E306" s="172">
        <f t="shared" si="130"/>
        <v>4.03</v>
      </c>
      <c r="F306" s="174">
        <f>SUM(G306:H306)</f>
        <v>1.3</v>
      </c>
      <c r="G306" s="174">
        <v>1.3</v>
      </c>
      <c r="H306" s="174"/>
      <c r="I306" s="247">
        <v>7.0000000000000007E-2</v>
      </c>
      <c r="J306" s="247">
        <v>0.05</v>
      </c>
      <c r="K306" s="247"/>
      <c r="L306" s="247"/>
      <c r="M306" s="174"/>
      <c r="N306" s="174"/>
      <c r="O306" s="174"/>
      <c r="P306" s="174"/>
      <c r="Q306" s="174"/>
      <c r="R306" s="174"/>
      <c r="S306" s="174"/>
      <c r="T306" s="174"/>
      <c r="U306" s="174"/>
      <c r="V306" s="174"/>
      <c r="W306" s="174"/>
      <c r="X306" s="174"/>
      <c r="Y306" s="247">
        <f t="shared" ref="Y306:Y318" si="133">SUM(Z306:AE306)</f>
        <v>0.91</v>
      </c>
      <c r="Z306" s="174">
        <v>0.9</v>
      </c>
      <c r="AA306" s="174">
        <v>0.01</v>
      </c>
      <c r="AB306" s="174"/>
      <c r="AC306" s="174"/>
      <c r="AD306" s="174"/>
      <c r="AE306" s="174"/>
      <c r="AF306" s="174"/>
      <c r="AG306" s="174"/>
      <c r="AH306" s="174"/>
      <c r="AI306" s="174"/>
      <c r="AJ306" s="174">
        <v>0.9</v>
      </c>
      <c r="AK306" s="174"/>
      <c r="AL306" s="171">
        <f t="shared" ref="AL306:AL318" si="134">SUM(AM306:AT306)</f>
        <v>0</v>
      </c>
      <c r="AM306" s="174"/>
      <c r="AN306" s="174"/>
      <c r="AO306" s="174"/>
      <c r="AP306" s="174"/>
      <c r="AQ306" s="174"/>
      <c r="AR306" s="174"/>
      <c r="AS306" s="174"/>
      <c r="AT306" s="174"/>
      <c r="AU306" s="174"/>
      <c r="AV306" s="174"/>
      <c r="AW306" s="174"/>
      <c r="AX306" s="174"/>
      <c r="AY306" s="174"/>
      <c r="AZ306" s="174"/>
      <c r="BA306" s="174"/>
      <c r="BB306" s="174"/>
      <c r="BC306" s="174"/>
      <c r="BD306" s="174"/>
      <c r="BE306" s="174">
        <v>0.8</v>
      </c>
      <c r="BF306" s="174">
        <f>E306-F306</f>
        <v>2.7300000000000004</v>
      </c>
      <c r="BG306" s="174">
        <v>1.37</v>
      </c>
      <c r="BH306" s="186">
        <f t="shared" si="132"/>
        <v>0.33995037220843671</v>
      </c>
      <c r="BI306" s="178"/>
      <c r="BJ306" s="174"/>
      <c r="BK306" s="178"/>
      <c r="BL306" s="247">
        <v>4.03</v>
      </c>
      <c r="BM306" s="174"/>
      <c r="BN306" s="254" t="s">
        <v>147</v>
      </c>
      <c r="BO306" s="205" t="s">
        <v>132</v>
      </c>
      <c r="BP306" s="276" t="s">
        <v>80</v>
      </c>
      <c r="BQ306" s="276"/>
      <c r="BR306" s="199" t="s">
        <v>137</v>
      </c>
      <c r="BS306" s="199" t="s">
        <v>621</v>
      </c>
      <c r="BT306" s="170"/>
      <c r="BU306" s="192"/>
      <c r="CJ306" s="56">
        <f t="shared" si="118"/>
        <v>4.03</v>
      </c>
      <c r="CK306" s="56">
        <f t="shared" si="119"/>
        <v>0</v>
      </c>
    </row>
    <row r="307" spans="1:257" s="83" customFormat="1" ht="290.25" customHeight="1" x14ac:dyDescent="0.3">
      <c r="A307" s="337">
        <v>5</v>
      </c>
      <c r="B307" s="202" t="s">
        <v>178</v>
      </c>
      <c r="C307" s="265" t="s">
        <v>179</v>
      </c>
      <c r="D307" s="291">
        <v>70</v>
      </c>
      <c r="E307" s="172">
        <f t="shared" si="130"/>
        <v>70</v>
      </c>
      <c r="F307" s="174">
        <f>SUM(G307:H307)</f>
        <v>6.5</v>
      </c>
      <c r="G307" s="247">
        <v>6.5</v>
      </c>
      <c r="H307" s="247"/>
      <c r="I307" s="247">
        <v>3.75</v>
      </c>
      <c r="J307" s="247">
        <v>1.5</v>
      </c>
      <c r="K307" s="247"/>
      <c r="L307" s="247"/>
      <c r="M307" s="247">
        <v>55</v>
      </c>
      <c r="N307" s="247">
        <v>0.25</v>
      </c>
      <c r="O307" s="247"/>
      <c r="P307" s="247"/>
      <c r="Q307" s="247"/>
      <c r="R307" s="247"/>
      <c r="S307" s="247"/>
      <c r="T307" s="247"/>
      <c r="U307" s="247"/>
      <c r="V307" s="247"/>
      <c r="W307" s="247"/>
      <c r="X307" s="247"/>
      <c r="Y307" s="247">
        <f t="shared" si="133"/>
        <v>0</v>
      </c>
      <c r="Z307" s="247"/>
      <c r="AA307" s="247"/>
      <c r="AB307" s="247"/>
      <c r="AC307" s="247"/>
      <c r="AD307" s="247"/>
      <c r="AE307" s="247"/>
      <c r="AF307" s="247"/>
      <c r="AG307" s="247"/>
      <c r="AH307" s="247"/>
      <c r="AI307" s="247">
        <v>3</v>
      </c>
      <c r="AJ307" s="247"/>
      <c r="AK307" s="247"/>
      <c r="AL307" s="171">
        <f t="shared" si="134"/>
        <v>0</v>
      </c>
      <c r="AM307" s="247"/>
      <c r="AN307" s="247"/>
      <c r="AO307" s="247"/>
      <c r="AP307" s="247"/>
      <c r="AQ307" s="247"/>
      <c r="AR307" s="247"/>
      <c r="AS307" s="247"/>
      <c r="AT307" s="247"/>
      <c r="AU307" s="247"/>
      <c r="AV307" s="247"/>
      <c r="AW307" s="247"/>
      <c r="AX307" s="247"/>
      <c r="AY307" s="247"/>
      <c r="AZ307" s="247"/>
      <c r="BA307" s="247"/>
      <c r="BB307" s="247"/>
      <c r="BC307" s="247"/>
      <c r="BD307" s="247"/>
      <c r="BE307" s="247"/>
      <c r="BF307" s="174">
        <f>E307-F307</f>
        <v>63.5</v>
      </c>
      <c r="BG307" s="247"/>
      <c r="BH307" s="186">
        <f t="shared" si="132"/>
        <v>0</v>
      </c>
      <c r="BI307" s="252"/>
      <c r="BJ307" s="247"/>
      <c r="BK307" s="252"/>
      <c r="BL307" s="247">
        <v>70</v>
      </c>
      <c r="BM307" s="247"/>
      <c r="BN307" s="294" t="s">
        <v>180</v>
      </c>
      <c r="BO307" s="262" t="s">
        <v>181</v>
      </c>
      <c r="BP307" s="180" t="s">
        <v>182</v>
      </c>
      <c r="BQ307" s="262"/>
      <c r="BR307" s="175">
        <v>2020</v>
      </c>
      <c r="BS307" s="180"/>
      <c r="BT307" s="170"/>
      <c r="BU307" s="192"/>
      <c r="CJ307" s="56">
        <f t="shared" si="118"/>
        <v>70</v>
      </c>
      <c r="CK307" s="56">
        <f t="shared" si="119"/>
        <v>0</v>
      </c>
    </row>
    <row r="308" spans="1:257" s="83" customFormat="1" ht="167.45" customHeight="1" x14ac:dyDescent="0.3">
      <c r="A308" s="337">
        <v>6</v>
      </c>
      <c r="B308" s="259" t="s">
        <v>587</v>
      </c>
      <c r="C308" s="174" t="s">
        <v>130</v>
      </c>
      <c r="D308" s="420">
        <v>35.6</v>
      </c>
      <c r="E308" s="172">
        <f t="shared" si="130"/>
        <v>35.6</v>
      </c>
      <c r="F308" s="174">
        <v>5.6</v>
      </c>
      <c r="G308" s="174">
        <v>5.6</v>
      </c>
      <c r="H308" s="174"/>
      <c r="I308" s="247">
        <v>7.5</v>
      </c>
      <c r="J308" s="247">
        <v>8.3000000000000007</v>
      </c>
      <c r="K308" s="247"/>
      <c r="L308" s="247"/>
      <c r="M308" s="174">
        <v>11.5</v>
      </c>
      <c r="N308" s="174"/>
      <c r="O308" s="174"/>
      <c r="P308" s="174"/>
      <c r="Q308" s="174"/>
      <c r="R308" s="174"/>
      <c r="S308" s="174"/>
      <c r="T308" s="174"/>
      <c r="U308" s="174"/>
      <c r="V308" s="174"/>
      <c r="W308" s="174"/>
      <c r="X308" s="174"/>
      <c r="Y308" s="247">
        <f t="shared" si="133"/>
        <v>1.2</v>
      </c>
      <c r="Z308" s="174">
        <v>1.2</v>
      </c>
      <c r="AA308" s="174"/>
      <c r="AB308" s="174"/>
      <c r="AC308" s="174"/>
      <c r="AD308" s="174"/>
      <c r="AE308" s="174"/>
      <c r="AF308" s="174"/>
      <c r="AG308" s="174"/>
      <c r="AH308" s="174"/>
      <c r="AI308" s="174">
        <v>1.2</v>
      </c>
      <c r="AJ308" s="174">
        <v>0.3</v>
      </c>
      <c r="AK308" s="174"/>
      <c r="AL308" s="171">
        <f t="shared" si="134"/>
        <v>0</v>
      </c>
      <c r="AM308" s="174"/>
      <c r="AN308" s="174"/>
      <c r="AO308" s="174"/>
      <c r="AP308" s="174"/>
      <c r="AQ308" s="174"/>
      <c r="AR308" s="174"/>
      <c r="AS308" s="174"/>
      <c r="AT308" s="174"/>
      <c r="AU308" s="174"/>
      <c r="AV308" s="174"/>
      <c r="AW308" s="174"/>
      <c r="AX308" s="174"/>
      <c r="AY308" s="174"/>
      <c r="AZ308" s="174"/>
      <c r="BA308" s="174"/>
      <c r="BB308" s="174"/>
      <c r="BC308" s="174"/>
      <c r="BD308" s="174"/>
      <c r="BE308" s="174"/>
      <c r="BF308" s="174">
        <v>30</v>
      </c>
      <c r="BG308" s="205"/>
      <c r="BH308" s="186">
        <f t="shared" si="132"/>
        <v>0</v>
      </c>
      <c r="BI308" s="275"/>
      <c r="BJ308" s="205"/>
      <c r="BK308" s="275"/>
      <c r="BL308" s="247">
        <v>35.6</v>
      </c>
      <c r="BM308" s="205"/>
      <c r="BN308" s="204" t="s">
        <v>131</v>
      </c>
      <c r="BO308" s="205" t="s">
        <v>132</v>
      </c>
      <c r="BP308" s="276" t="s">
        <v>80</v>
      </c>
      <c r="BQ308" s="276"/>
      <c r="BR308" s="189">
        <v>2019</v>
      </c>
      <c r="BS308" s="180"/>
      <c r="BT308" s="170"/>
      <c r="BU308" s="192"/>
      <c r="CJ308" s="56">
        <f t="shared" si="118"/>
        <v>35.6</v>
      </c>
      <c r="CK308" s="56">
        <f t="shared" si="119"/>
        <v>0</v>
      </c>
    </row>
    <row r="309" spans="1:257" s="83" customFormat="1" ht="245.25" customHeight="1" x14ac:dyDescent="0.3">
      <c r="A309" s="337">
        <v>7</v>
      </c>
      <c r="B309" s="202" t="s">
        <v>620</v>
      </c>
      <c r="C309" s="189" t="s">
        <v>198</v>
      </c>
      <c r="D309" s="307">
        <v>3.8999000000000001</v>
      </c>
      <c r="E309" s="172">
        <v>3.8999000000000001</v>
      </c>
      <c r="F309" s="174">
        <v>1.0257000000000001</v>
      </c>
      <c r="G309" s="174">
        <v>1.0257000000000001</v>
      </c>
      <c r="H309" s="174">
        <v>0</v>
      </c>
      <c r="I309" s="247">
        <v>0.84830000000000005</v>
      </c>
      <c r="J309" s="247">
        <v>1.6012</v>
      </c>
      <c r="K309" s="247">
        <v>0</v>
      </c>
      <c r="L309" s="247">
        <v>0</v>
      </c>
      <c r="M309" s="174">
        <v>0</v>
      </c>
      <c r="N309" s="174">
        <v>0</v>
      </c>
      <c r="O309" s="174">
        <v>0</v>
      </c>
      <c r="P309" s="174">
        <v>0</v>
      </c>
      <c r="Q309" s="174">
        <v>0</v>
      </c>
      <c r="R309" s="174">
        <v>0</v>
      </c>
      <c r="S309" s="174">
        <v>0</v>
      </c>
      <c r="T309" s="174">
        <v>0</v>
      </c>
      <c r="U309" s="174">
        <v>0</v>
      </c>
      <c r="V309" s="174">
        <v>0</v>
      </c>
      <c r="W309" s="174">
        <v>0</v>
      </c>
      <c r="X309" s="174">
        <v>0</v>
      </c>
      <c r="Y309" s="247">
        <f t="shared" si="133"/>
        <v>0</v>
      </c>
      <c r="Z309" s="174">
        <v>0</v>
      </c>
      <c r="AA309" s="174">
        <v>0</v>
      </c>
      <c r="AB309" s="174">
        <v>0</v>
      </c>
      <c r="AC309" s="174">
        <v>0</v>
      </c>
      <c r="AD309" s="174">
        <v>0</v>
      </c>
      <c r="AE309" s="174">
        <v>0</v>
      </c>
      <c r="AF309" s="174">
        <v>0</v>
      </c>
      <c r="AG309" s="174">
        <v>0</v>
      </c>
      <c r="AH309" s="174">
        <v>0</v>
      </c>
      <c r="AI309" s="174">
        <v>0.2747</v>
      </c>
      <c r="AJ309" s="174">
        <v>0.15</v>
      </c>
      <c r="AK309" s="174">
        <v>0</v>
      </c>
      <c r="AL309" s="171">
        <f t="shared" si="134"/>
        <v>0</v>
      </c>
      <c r="AM309" s="174">
        <v>0</v>
      </c>
      <c r="AN309" s="174">
        <v>0</v>
      </c>
      <c r="AO309" s="174">
        <v>0</v>
      </c>
      <c r="AP309" s="174">
        <v>0</v>
      </c>
      <c r="AQ309" s="174">
        <v>0</v>
      </c>
      <c r="AR309" s="174">
        <v>0</v>
      </c>
      <c r="AS309" s="174">
        <v>0</v>
      </c>
      <c r="AT309" s="174">
        <v>0</v>
      </c>
      <c r="AU309" s="174">
        <v>0</v>
      </c>
      <c r="AV309" s="174">
        <v>0</v>
      </c>
      <c r="AW309" s="174">
        <v>0</v>
      </c>
      <c r="AX309" s="174">
        <v>0</v>
      </c>
      <c r="AY309" s="174">
        <v>0</v>
      </c>
      <c r="AZ309" s="174">
        <v>0</v>
      </c>
      <c r="BA309" s="174">
        <v>0</v>
      </c>
      <c r="BB309" s="174">
        <v>0</v>
      </c>
      <c r="BC309" s="174">
        <v>0</v>
      </c>
      <c r="BD309" s="174">
        <v>0</v>
      </c>
      <c r="BE309" s="174"/>
      <c r="BF309" s="174">
        <v>2.8742000000000001</v>
      </c>
      <c r="BG309" s="174"/>
      <c r="BH309" s="186">
        <f t="shared" si="132"/>
        <v>0</v>
      </c>
      <c r="BI309" s="178"/>
      <c r="BJ309" s="174"/>
      <c r="BK309" s="178"/>
      <c r="BL309" s="247">
        <v>2.8929</v>
      </c>
      <c r="BM309" s="174">
        <v>1.0069999999999999</v>
      </c>
      <c r="BN309" s="303" t="s">
        <v>199</v>
      </c>
      <c r="BO309" s="205" t="s">
        <v>196</v>
      </c>
      <c r="BP309" s="302" t="s">
        <v>197</v>
      </c>
      <c r="BQ309" s="302"/>
      <c r="BR309" s="189">
        <v>2019</v>
      </c>
      <c r="BS309" s="180"/>
      <c r="BT309" s="170"/>
      <c r="BU309" s="192"/>
      <c r="CJ309" s="56">
        <f t="shared" si="118"/>
        <v>3.8999000000000001</v>
      </c>
      <c r="CK309" s="56">
        <f t="shared" si="119"/>
        <v>0</v>
      </c>
    </row>
    <row r="310" spans="1:257" s="83" customFormat="1" ht="409.15" customHeight="1" x14ac:dyDescent="0.3">
      <c r="A310" s="337">
        <v>8</v>
      </c>
      <c r="B310" s="202" t="s">
        <v>207</v>
      </c>
      <c r="C310" s="189" t="s">
        <v>208</v>
      </c>
      <c r="D310" s="307">
        <v>9.5500000000000007</v>
      </c>
      <c r="E310" s="172">
        <f t="shared" ref="E310:E318" si="135">SUM(G310:X310,Z310:AK310,AM310:BE310)</f>
        <v>7.2260299999999997</v>
      </c>
      <c r="F310" s="174">
        <f>SUM(G310:H310)</f>
        <v>7.1760299999999999</v>
      </c>
      <c r="G310" s="174">
        <v>7.1760299999999999</v>
      </c>
      <c r="H310" s="174"/>
      <c r="I310" s="247"/>
      <c r="J310" s="247"/>
      <c r="K310" s="247"/>
      <c r="L310" s="247"/>
      <c r="M310" s="174"/>
      <c r="N310" s="174"/>
      <c r="O310" s="174"/>
      <c r="P310" s="174"/>
      <c r="Q310" s="174"/>
      <c r="R310" s="174"/>
      <c r="S310" s="174"/>
      <c r="T310" s="174"/>
      <c r="U310" s="174"/>
      <c r="V310" s="174"/>
      <c r="W310" s="174"/>
      <c r="X310" s="174"/>
      <c r="Y310" s="247">
        <f t="shared" si="133"/>
        <v>0</v>
      </c>
      <c r="Z310" s="174"/>
      <c r="AA310" s="174"/>
      <c r="AB310" s="174"/>
      <c r="AC310" s="174"/>
      <c r="AD310" s="174"/>
      <c r="AE310" s="174"/>
      <c r="AF310" s="174"/>
      <c r="AG310" s="174"/>
      <c r="AH310" s="174"/>
      <c r="AI310" s="174">
        <v>0.05</v>
      </c>
      <c r="AJ310" s="174"/>
      <c r="AK310" s="174"/>
      <c r="AL310" s="171">
        <f t="shared" si="134"/>
        <v>0</v>
      </c>
      <c r="AM310" s="174"/>
      <c r="AN310" s="174"/>
      <c r="AO310" s="174"/>
      <c r="AP310" s="174"/>
      <c r="AQ310" s="174"/>
      <c r="AR310" s="174"/>
      <c r="AS310" s="174"/>
      <c r="AT310" s="174"/>
      <c r="AU310" s="174"/>
      <c r="AV310" s="174"/>
      <c r="AW310" s="174"/>
      <c r="AX310" s="174"/>
      <c r="AY310" s="174"/>
      <c r="AZ310" s="174"/>
      <c r="BA310" s="174"/>
      <c r="BB310" s="174"/>
      <c r="BC310" s="174"/>
      <c r="BD310" s="174"/>
      <c r="BE310" s="174"/>
      <c r="BF310" s="174">
        <f>E310-F310</f>
        <v>4.9999999999999822E-2</v>
      </c>
      <c r="BG310" s="174"/>
      <c r="BH310" s="186">
        <f t="shared" si="132"/>
        <v>0</v>
      </c>
      <c r="BI310" s="178"/>
      <c r="BJ310" s="174"/>
      <c r="BK310" s="178"/>
      <c r="BL310" s="247">
        <f>E310-BG310</f>
        <v>7.2260299999999997</v>
      </c>
      <c r="BM310" s="174"/>
      <c r="BN310" s="312" t="s">
        <v>562</v>
      </c>
      <c r="BO310" s="205"/>
      <c r="BP310" s="302" t="s">
        <v>80</v>
      </c>
      <c r="BQ310" s="302"/>
      <c r="BR310" s="189">
        <v>2019</v>
      </c>
      <c r="BS310" s="180" t="s">
        <v>622</v>
      </c>
      <c r="BT310" s="170"/>
      <c r="BU310" s="192"/>
      <c r="CJ310" s="56">
        <f t="shared" si="118"/>
        <v>7.2260299999999997</v>
      </c>
      <c r="CK310" s="56">
        <f t="shared" si="119"/>
        <v>0</v>
      </c>
    </row>
    <row r="311" spans="1:257" s="83" customFormat="1" ht="111" customHeight="1" x14ac:dyDescent="0.3">
      <c r="A311" s="337">
        <v>9</v>
      </c>
      <c r="B311" s="259" t="s">
        <v>127</v>
      </c>
      <c r="C311" s="174" t="s">
        <v>128</v>
      </c>
      <c r="D311" s="420">
        <v>0.52</v>
      </c>
      <c r="E311" s="172">
        <f t="shared" si="135"/>
        <v>0.52</v>
      </c>
      <c r="F311" s="174">
        <v>0.1</v>
      </c>
      <c r="G311" s="218">
        <v>0.1</v>
      </c>
      <c r="H311" s="218"/>
      <c r="I311" s="205">
        <v>0.1</v>
      </c>
      <c r="J311" s="218">
        <v>0.05</v>
      </c>
      <c r="K311" s="218"/>
      <c r="L311" s="218"/>
      <c r="M311" s="218"/>
      <c r="N311" s="218"/>
      <c r="O311" s="218"/>
      <c r="P311" s="218"/>
      <c r="Q311" s="218"/>
      <c r="R311" s="218"/>
      <c r="S311" s="218"/>
      <c r="T311" s="218"/>
      <c r="U311" s="218"/>
      <c r="V311" s="218"/>
      <c r="W311" s="218"/>
      <c r="X311" s="218"/>
      <c r="Y311" s="247">
        <f t="shared" si="133"/>
        <v>0.1</v>
      </c>
      <c r="Z311" s="218">
        <v>0.1</v>
      </c>
      <c r="AA311" s="218"/>
      <c r="AB311" s="218"/>
      <c r="AC311" s="218"/>
      <c r="AD311" s="218"/>
      <c r="AE311" s="218"/>
      <c r="AF311" s="218"/>
      <c r="AG311" s="218"/>
      <c r="AH311" s="218"/>
      <c r="AI311" s="218">
        <v>0.02</v>
      </c>
      <c r="AJ311" s="218"/>
      <c r="AK311" s="218"/>
      <c r="AL311" s="171">
        <f t="shared" si="134"/>
        <v>0</v>
      </c>
      <c r="AM311" s="218"/>
      <c r="AN311" s="218"/>
      <c r="AO311" s="218"/>
      <c r="AP311" s="218"/>
      <c r="AQ311" s="218"/>
      <c r="AR311" s="218"/>
      <c r="AS311" s="218"/>
      <c r="AT311" s="218"/>
      <c r="AU311" s="218"/>
      <c r="AV311" s="218"/>
      <c r="AW311" s="218"/>
      <c r="AX311" s="218"/>
      <c r="AY311" s="218"/>
      <c r="AZ311" s="218"/>
      <c r="BA311" s="218"/>
      <c r="BB311" s="218">
        <v>0.15</v>
      </c>
      <c r="BC311" s="218"/>
      <c r="BD311" s="218"/>
      <c r="BE311" s="218"/>
      <c r="BF311" s="174">
        <v>0.42000000000000004</v>
      </c>
      <c r="BG311" s="218"/>
      <c r="BH311" s="186">
        <f t="shared" si="132"/>
        <v>0</v>
      </c>
      <c r="BI311" s="260"/>
      <c r="BJ311" s="218"/>
      <c r="BK311" s="260"/>
      <c r="BL311" s="218">
        <v>0.52</v>
      </c>
      <c r="BM311" s="218"/>
      <c r="BN311" s="204" t="s">
        <v>129</v>
      </c>
      <c r="BO311" s="205"/>
      <c r="BP311" s="220" t="s">
        <v>119</v>
      </c>
      <c r="BQ311" s="262"/>
      <c r="BR311" s="215">
        <v>2020</v>
      </c>
      <c r="BS311" s="199"/>
      <c r="BT311" s="264"/>
      <c r="BU311" s="192">
        <f>SUM(G311:X311,Z311:AK311,AM311:BE311)</f>
        <v>0.52</v>
      </c>
      <c r="BV311" s="50"/>
      <c r="BW311" s="50"/>
      <c r="BX311" s="50"/>
      <c r="BY311" s="50"/>
      <c r="BZ311" s="50"/>
      <c r="CA311" s="50"/>
      <c r="CB311" s="50"/>
      <c r="CC311" s="50"/>
      <c r="CD311" s="50"/>
      <c r="CE311" s="50"/>
      <c r="CF311" s="50"/>
      <c r="CG311" s="50"/>
      <c r="CH311" s="50"/>
      <c r="CI311" s="50"/>
      <c r="CJ311" s="56">
        <f t="shared" si="118"/>
        <v>0.52</v>
      </c>
      <c r="CK311" s="56">
        <f t="shared" si="119"/>
        <v>0</v>
      </c>
      <c r="CL311" s="50"/>
      <c r="CM311" s="50"/>
      <c r="CN311" s="50"/>
      <c r="CO311" s="50"/>
      <c r="CP311" s="50"/>
      <c r="CQ311" s="50"/>
      <c r="CR311" s="50"/>
      <c r="CS311" s="50"/>
      <c r="CT311" s="50"/>
      <c r="CU311" s="50"/>
      <c r="CV311" s="50"/>
      <c r="CW311" s="50"/>
      <c r="CX311" s="50"/>
      <c r="CY311" s="50"/>
      <c r="CZ311" s="50"/>
      <c r="DA311" s="50"/>
      <c r="DB311" s="50"/>
      <c r="DC311" s="50"/>
      <c r="DD311" s="50"/>
      <c r="DE311" s="50"/>
      <c r="DF311" s="50"/>
      <c r="DG311" s="50"/>
      <c r="DH311" s="50"/>
      <c r="DI311" s="50"/>
      <c r="DJ311" s="50"/>
      <c r="DK311" s="50"/>
      <c r="DL311" s="50"/>
      <c r="DM311" s="50"/>
      <c r="DN311" s="50"/>
      <c r="DO311" s="50"/>
      <c r="DP311" s="50"/>
      <c r="DQ311" s="50"/>
      <c r="DR311" s="50"/>
      <c r="DS311" s="50"/>
      <c r="DT311" s="50"/>
      <c r="DU311" s="50"/>
      <c r="DV311" s="50"/>
      <c r="DW311" s="50"/>
      <c r="DX311" s="50"/>
      <c r="DY311" s="50"/>
      <c r="DZ311" s="50"/>
      <c r="EA311" s="50"/>
      <c r="EB311" s="50"/>
      <c r="EC311" s="50"/>
      <c r="ED311" s="50"/>
      <c r="EE311" s="50"/>
      <c r="EF311" s="50"/>
      <c r="EG311" s="50"/>
      <c r="EH311" s="50"/>
      <c r="EI311" s="50"/>
      <c r="EJ311" s="50"/>
      <c r="EK311" s="50"/>
      <c r="EL311" s="50"/>
      <c r="EM311" s="50"/>
      <c r="EN311" s="50"/>
      <c r="EO311" s="50"/>
      <c r="EP311" s="50"/>
      <c r="EQ311" s="50"/>
      <c r="ER311" s="50"/>
      <c r="ES311" s="50"/>
      <c r="ET311" s="50"/>
      <c r="EU311" s="50"/>
      <c r="EV311" s="50"/>
      <c r="EW311" s="50"/>
      <c r="EX311" s="50"/>
      <c r="EY311" s="50"/>
      <c r="EZ311" s="50"/>
      <c r="FA311" s="50"/>
      <c r="FB311" s="50"/>
      <c r="FC311" s="50"/>
      <c r="FD311" s="50"/>
      <c r="FE311" s="50"/>
      <c r="FF311" s="50"/>
      <c r="FG311" s="50"/>
      <c r="FH311" s="50"/>
      <c r="FI311" s="50"/>
      <c r="FJ311" s="50"/>
      <c r="FK311" s="50"/>
      <c r="FL311" s="50"/>
      <c r="FM311" s="50"/>
      <c r="FN311" s="50"/>
      <c r="FO311" s="50"/>
      <c r="FP311" s="50"/>
      <c r="FQ311" s="50"/>
      <c r="FR311" s="50"/>
      <c r="FS311" s="50"/>
      <c r="FT311" s="50"/>
      <c r="FU311" s="50"/>
      <c r="FV311" s="50"/>
      <c r="FW311" s="50"/>
      <c r="FX311" s="50"/>
      <c r="FY311" s="50"/>
      <c r="FZ311" s="50"/>
      <c r="GA311" s="50"/>
      <c r="GB311" s="50"/>
      <c r="GC311" s="50"/>
      <c r="GD311" s="50"/>
      <c r="GE311" s="50"/>
      <c r="GF311" s="50"/>
      <c r="GG311" s="50"/>
      <c r="GH311" s="50"/>
      <c r="GI311" s="50"/>
      <c r="GJ311" s="50"/>
      <c r="GK311" s="50"/>
      <c r="GL311" s="50"/>
      <c r="GM311" s="50"/>
      <c r="GN311" s="50"/>
      <c r="GO311" s="50"/>
      <c r="GP311" s="50"/>
      <c r="GQ311" s="50"/>
      <c r="GR311" s="50"/>
      <c r="GS311" s="50"/>
      <c r="GT311" s="50"/>
      <c r="GU311" s="50"/>
      <c r="GV311" s="50"/>
      <c r="GW311" s="50"/>
      <c r="GX311" s="50"/>
      <c r="GY311" s="50"/>
      <c r="GZ311" s="50"/>
      <c r="HA311" s="50"/>
      <c r="HB311" s="50"/>
      <c r="HC311" s="50"/>
      <c r="HD311" s="50"/>
      <c r="HE311" s="50"/>
      <c r="HF311" s="50"/>
      <c r="HG311" s="50"/>
      <c r="HH311" s="50"/>
      <c r="HI311" s="50"/>
      <c r="HJ311" s="50"/>
      <c r="HK311" s="50"/>
      <c r="HL311" s="50"/>
      <c r="HM311" s="50"/>
      <c r="HN311" s="50"/>
      <c r="HO311" s="50"/>
      <c r="HP311" s="50"/>
      <c r="HQ311" s="50"/>
      <c r="HR311" s="50"/>
      <c r="HS311" s="50"/>
      <c r="HT311" s="50"/>
      <c r="HU311" s="50"/>
      <c r="HV311" s="50"/>
      <c r="HW311" s="50"/>
      <c r="HX311" s="50"/>
      <c r="HY311" s="50"/>
      <c r="HZ311" s="50"/>
      <c r="IA311" s="50"/>
      <c r="IB311" s="50"/>
      <c r="IC311" s="50"/>
      <c r="ID311" s="50"/>
      <c r="IE311" s="50"/>
      <c r="IF311" s="50"/>
      <c r="IG311" s="50"/>
      <c r="IH311" s="50"/>
      <c r="II311" s="50"/>
      <c r="IJ311" s="50"/>
      <c r="IK311" s="50"/>
      <c r="IL311" s="50"/>
      <c r="IM311" s="50"/>
      <c r="IN311" s="50"/>
      <c r="IO311" s="50"/>
      <c r="IP311" s="50"/>
      <c r="IQ311" s="50"/>
      <c r="IR311" s="50"/>
      <c r="IS311" s="50"/>
      <c r="IT311" s="50"/>
      <c r="IU311" s="50"/>
      <c r="IV311" s="50"/>
      <c r="IW311" s="50"/>
    </row>
    <row r="312" spans="1:257" s="83" customFormat="1" ht="187.15" customHeight="1" x14ac:dyDescent="0.3">
      <c r="A312" s="337">
        <v>10</v>
      </c>
      <c r="B312" s="285" t="s">
        <v>589</v>
      </c>
      <c r="C312" s="265" t="s">
        <v>151</v>
      </c>
      <c r="D312" s="291">
        <v>4.5</v>
      </c>
      <c r="E312" s="172">
        <f t="shared" si="135"/>
        <v>4.5</v>
      </c>
      <c r="F312" s="174">
        <f t="shared" ref="F312:F318" si="136">SUM(G312:H312)</f>
        <v>1</v>
      </c>
      <c r="G312" s="205">
        <v>1</v>
      </c>
      <c r="H312" s="205"/>
      <c r="I312" s="205">
        <v>1</v>
      </c>
      <c r="J312" s="205">
        <v>1.5</v>
      </c>
      <c r="K312" s="205"/>
      <c r="L312" s="205"/>
      <c r="M312" s="205">
        <v>0.9</v>
      </c>
      <c r="N312" s="218"/>
      <c r="O312" s="218"/>
      <c r="P312" s="218"/>
      <c r="Q312" s="218"/>
      <c r="R312" s="218"/>
      <c r="S312" s="218"/>
      <c r="T312" s="218"/>
      <c r="U312" s="218"/>
      <c r="V312" s="218"/>
      <c r="W312" s="218"/>
      <c r="X312" s="218"/>
      <c r="Y312" s="247">
        <f t="shared" si="133"/>
        <v>0</v>
      </c>
      <c r="Z312" s="218"/>
      <c r="AA312" s="218"/>
      <c r="AB312" s="218"/>
      <c r="AC312" s="218"/>
      <c r="AD312" s="218"/>
      <c r="AE312" s="218"/>
      <c r="AF312" s="218"/>
      <c r="AG312" s="218"/>
      <c r="AH312" s="218"/>
      <c r="AI312" s="218"/>
      <c r="AJ312" s="218"/>
      <c r="AK312" s="218"/>
      <c r="AL312" s="171">
        <f t="shared" si="134"/>
        <v>0</v>
      </c>
      <c r="AM312" s="218"/>
      <c r="AN312" s="218"/>
      <c r="AO312" s="218"/>
      <c r="AP312" s="218"/>
      <c r="AQ312" s="218"/>
      <c r="AR312" s="218"/>
      <c r="AS312" s="218"/>
      <c r="AT312" s="218"/>
      <c r="AU312" s="218"/>
      <c r="AV312" s="218"/>
      <c r="AW312" s="218"/>
      <c r="AX312" s="218"/>
      <c r="AY312" s="218"/>
      <c r="AZ312" s="218"/>
      <c r="BA312" s="218"/>
      <c r="BB312" s="218"/>
      <c r="BC312" s="218"/>
      <c r="BD312" s="218"/>
      <c r="BE312" s="435">
        <v>0.1</v>
      </c>
      <c r="BF312" s="174">
        <f t="shared" ref="BF312:BF318" si="137">E312-F312</f>
        <v>3.5</v>
      </c>
      <c r="BG312" s="218"/>
      <c r="BH312" s="186">
        <f t="shared" si="132"/>
        <v>0</v>
      </c>
      <c r="BI312" s="260"/>
      <c r="BJ312" s="218"/>
      <c r="BK312" s="260"/>
      <c r="BL312" s="247">
        <v>4.5</v>
      </c>
      <c r="BM312" s="218"/>
      <c r="BN312" s="204" t="s">
        <v>79</v>
      </c>
      <c r="BO312" s="205"/>
      <c r="BP312" s="180" t="s">
        <v>80</v>
      </c>
      <c r="BQ312" s="262"/>
      <c r="BR312" s="215">
        <v>2021</v>
      </c>
      <c r="BS312" s="180" t="s">
        <v>572</v>
      </c>
      <c r="BT312" s="170"/>
      <c r="BU312" s="192"/>
      <c r="BV312" s="48"/>
      <c r="BW312" s="48"/>
      <c r="BX312" s="48"/>
      <c r="BY312" s="48"/>
      <c r="BZ312" s="48"/>
      <c r="CA312" s="48"/>
      <c r="CB312" s="48"/>
      <c r="CC312" s="48"/>
      <c r="CD312" s="48"/>
      <c r="CE312" s="48"/>
      <c r="CF312" s="48"/>
      <c r="CG312" s="48"/>
      <c r="CH312" s="48"/>
      <c r="CI312" s="48"/>
      <c r="CJ312" s="56">
        <f t="shared" si="118"/>
        <v>4.5</v>
      </c>
      <c r="CK312" s="56">
        <f t="shared" si="119"/>
        <v>0</v>
      </c>
      <c r="CL312" s="48"/>
      <c r="CM312" s="48"/>
      <c r="CN312" s="48"/>
      <c r="CO312" s="48"/>
      <c r="CP312" s="48"/>
      <c r="CQ312" s="48"/>
      <c r="CR312" s="48"/>
      <c r="CS312" s="48"/>
      <c r="CT312" s="48"/>
      <c r="CU312" s="48"/>
      <c r="CV312" s="48"/>
      <c r="CW312" s="48"/>
      <c r="CX312" s="48"/>
      <c r="CY312" s="48"/>
      <c r="CZ312" s="48"/>
      <c r="DA312" s="48"/>
      <c r="DB312" s="48"/>
      <c r="DC312" s="48"/>
      <c r="DD312" s="48"/>
      <c r="DE312" s="48"/>
      <c r="DF312" s="48"/>
      <c r="DG312" s="48"/>
      <c r="DH312" s="48"/>
      <c r="DI312" s="48"/>
      <c r="DJ312" s="48"/>
      <c r="DK312" s="48"/>
      <c r="DL312" s="48"/>
      <c r="DM312" s="48"/>
      <c r="DN312" s="48"/>
      <c r="DO312" s="48"/>
      <c r="DP312" s="48"/>
      <c r="DQ312" s="48"/>
      <c r="DR312" s="48"/>
      <c r="DS312" s="48"/>
      <c r="DT312" s="48"/>
      <c r="DU312" s="48"/>
      <c r="DV312" s="48"/>
      <c r="DW312" s="48"/>
      <c r="DX312" s="48"/>
      <c r="DY312" s="48"/>
      <c r="DZ312" s="48"/>
      <c r="EA312" s="48"/>
      <c r="EB312" s="48"/>
      <c r="EC312" s="48"/>
      <c r="ED312" s="48"/>
      <c r="EE312" s="48"/>
      <c r="EF312" s="48"/>
      <c r="EG312" s="48"/>
      <c r="EH312" s="48"/>
      <c r="EI312" s="48"/>
      <c r="EJ312" s="48"/>
      <c r="EK312" s="48"/>
      <c r="EL312" s="48"/>
      <c r="EM312" s="48"/>
      <c r="EN312" s="48"/>
      <c r="EO312" s="48"/>
      <c r="EP312" s="48"/>
      <c r="EQ312" s="48"/>
      <c r="ER312" s="48"/>
      <c r="ES312" s="48"/>
      <c r="ET312" s="48"/>
      <c r="EU312" s="48"/>
      <c r="EV312" s="48"/>
      <c r="EW312" s="48"/>
      <c r="EX312" s="48"/>
      <c r="EY312" s="48"/>
      <c r="EZ312" s="48"/>
      <c r="FA312" s="48"/>
      <c r="FB312" s="48"/>
      <c r="FC312" s="48"/>
      <c r="FD312" s="48"/>
      <c r="FE312" s="48"/>
      <c r="FF312" s="48"/>
      <c r="FG312" s="48"/>
      <c r="FH312" s="48"/>
      <c r="FI312" s="48"/>
      <c r="FJ312" s="48"/>
      <c r="FK312" s="48"/>
      <c r="FL312" s="48"/>
      <c r="FM312" s="48"/>
      <c r="FN312" s="48"/>
      <c r="FO312" s="48"/>
      <c r="FP312" s="48"/>
      <c r="FQ312" s="48"/>
      <c r="FR312" s="48"/>
      <c r="FS312" s="48"/>
      <c r="FT312" s="48"/>
      <c r="FU312" s="48"/>
      <c r="FV312" s="48"/>
      <c r="FW312" s="48"/>
      <c r="FX312" s="48"/>
      <c r="FY312" s="48"/>
      <c r="FZ312" s="48"/>
      <c r="GA312" s="48"/>
      <c r="GB312" s="48"/>
      <c r="GC312" s="48"/>
      <c r="GD312" s="48"/>
      <c r="GE312" s="48"/>
      <c r="GF312" s="48"/>
      <c r="GG312" s="48"/>
      <c r="GH312" s="48"/>
      <c r="GI312" s="48"/>
      <c r="GJ312" s="48"/>
      <c r="GK312" s="48"/>
      <c r="GL312" s="48"/>
      <c r="GM312" s="48"/>
      <c r="GN312" s="48"/>
      <c r="GO312" s="48"/>
      <c r="GP312" s="48"/>
      <c r="GQ312" s="48"/>
      <c r="GR312" s="48"/>
      <c r="GS312" s="48"/>
      <c r="GT312" s="48"/>
      <c r="GU312" s="48"/>
      <c r="GV312" s="48"/>
      <c r="GW312" s="48"/>
      <c r="GX312" s="48"/>
      <c r="GY312" s="48"/>
      <c r="GZ312" s="48"/>
      <c r="HA312" s="48"/>
      <c r="HB312" s="48"/>
      <c r="HC312" s="48"/>
      <c r="HD312" s="48"/>
      <c r="HE312" s="48"/>
      <c r="HF312" s="48"/>
      <c r="HG312" s="48"/>
      <c r="HH312" s="48"/>
      <c r="HI312" s="48"/>
      <c r="HJ312" s="48"/>
      <c r="HK312" s="48"/>
      <c r="HL312" s="48"/>
      <c r="HM312" s="48"/>
      <c r="HN312" s="48"/>
      <c r="HO312" s="48"/>
      <c r="HP312" s="48"/>
      <c r="HQ312" s="48"/>
      <c r="HR312" s="48"/>
      <c r="HS312" s="48"/>
      <c r="HT312" s="48"/>
      <c r="HU312" s="48"/>
      <c r="HV312" s="48"/>
      <c r="HW312" s="48"/>
      <c r="HX312" s="48"/>
      <c r="HY312" s="48"/>
      <c r="HZ312" s="48"/>
      <c r="IA312" s="48"/>
      <c r="IB312" s="48"/>
      <c r="IC312" s="48"/>
      <c r="ID312" s="48"/>
      <c r="IE312" s="48"/>
      <c r="IF312" s="48"/>
      <c r="IG312" s="48"/>
      <c r="IH312" s="48"/>
      <c r="II312" s="48"/>
      <c r="IJ312" s="48"/>
      <c r="IK312" s="48"/>
      <c r="IL312" s="48"/>
      <c r="IM312" s="48"/>
      <c r="IN312" s="48"/>
      <c r="IO312" s="48"/>
      <c r="IP312" s="48"/>
      <c r="IQ312" s="48"/>
      <c r="IR312" s="48"/>
      <c r="IS312" s="48"/>
      <c r="IT312" s="48"/>
      <c r="IU312" s="48"/>
      <c r="IV312" s="48"/>
      <c r="IW312" s="48"/>
    </row>
    <row r="313" spans="1:257" s="83" customFormat="1" ht="234.75" customHeight="1" x14ac:dyDescent="0.3">
      <c r="A313" s="337">
        <v>11</v>
      </c>
      <c r="B313" s="289" t="s">
        <v>591</v>
      </c>
      <c r="C313" s="217" t="s">
        <v>157</v>
      </c>
      <c r="D313" s="427">
        <v>4</v>
      </c>
      <c r="E313" s="172">
        <f t="shared" si="135"/>
        <v>4</v>
      </c>
      <c r="F313" s="174">
        <f t="shared" si="136"/>
        <v>0.7</v>
      </c>
      <c r="G313" s="287">
        <v>0.7</v>
      </c>
      <c r="H313" s="287"/>
      <c r="I313" s="287">
        <v>1</v>
      </c>
      <c r="J313" s="287">
        <v>1</v>
      </c>
      <c r="K313" s="287"/>
      <c r="L313" s="287"/>
      <c r="M313" s="205">
        <v>1</v>
      </c>
      <c r="N313" s="205"/>
      <c r="O313" s="205"/>
      <c r="P313" s="205"/>
      <c r="Q313" s="205"/>
      <c r="R313" s="205"/>
      <c r="S313" s="205"/>
      <c r="T313" s="205"/>
      <c r="U313" s="205"/>
      <c r="V313" s="205"/>
      <c r="W313" s="205"/>
      <c r="X313" s="205"/>
      <c r="Y313" s="247">
        <f t="shared" si="133"/>
        <v>0</v>
      </c>
      <c r="Z313" s="205"/>
      <c r="AA313" s="205"/>
      <c r="AB313" s="205"/>
      <c r="AC313" s="205"/>
      <c r="AD313" s="205"/>
      <c r="AE313" s="205"/>
      <c r="AF313" s="205"/>
      <c r="AG313" s="205"/>
      <c r="AH313" s="205"/>
      <c r="AI313" s="205"/>
      <c r="AJ313" s="205"/>
      <c r="AK313" s="205"/>
      <c r="AL313" s="171">
        <f t="shared" si="134"/>
        <v>0</v>
      </c>
      <c r="AM313" s="205"/>
      <c r="AN313" s="205"/>
      <c r="AO313" s="205"/>
      <c r="AP313" s="205"/>
      <c r="AQ313" s="205"/>
      <c r="AR313" s="205"/>
      <c r="AS313" s="205"/>
      <c r="AT313" s="205"/>
      <c r="AU313" s="205"/>
      <c r="AV313" s="205"/>
      <c r="AW313" s="205"/>
      <c r="AX313" s="205"/>
      <c r="AY313" s="205"/>
      <c r="AZ313" s="205"/>
      <c r="BA313" s="205"/>
      <c r="BB313" s="205"/>
      <c r="BC313" s="205"/>
      <c r="BD313" s="205"/>
      <c r="BE313" s="435">
        <v>0.3</v>
      </c>
      <c r="BF313" s="174">
        <f t="shared" si="137"/>
        <v>3.3</v>
      </c>
      <c r="BG313" s="205"/>
      <c r="BH313" s="186">
        <f t="shared" si="132"/>
        <v>0</v>
      </c>
      <c r="BI313" s="275"/>
      <c r="BJ313" s="275"/>
      <c r="BK313" s="275"/>
      <c r="BL313" s="247">
        <v>4</v>
      </c>
      <c r="BM313" s="205"/>
      <c r="BN313" s="254" t="s">
        <v>158</v>
      </c>
      <c r="BO313" s="205"/>
      <c r="BP313" s="276" t="s">
        <v>159</v>
      </c>
      <c r="BQ313" s="276"/>
      <c r="BR313" s="189">
        <v>2020</v>
      </c>
      <c r="BS313" s="180"/>
      <c r="BT313" s="170"/>
      <c r="BU313" s="192">
        <f>SUM(G313:X313,Z313:AK313,AM313:BE313)</f>
        <v>4</v>
      </c>
      <c r="BV313" s="48"/>
      <c r="BW313" s="48"/>
      <c r="BX313" s="48"/>
      <c r="BY313" s="48"/>
      <c r="BZ313" s="48"/>
      <c r="CA313" s="48"/>
      <c r="CB313" s="48"/>
      <c r="CC313" s="48"/>
      <c r="CD313" s="48"/>
      <c r="CE313" s="48"/>
      <c r="CF313" s="48"/>
      <c r="CG313" s="48"/>
      <c r="CH313" s="48"/>
      <c r="CI313" s="48"/>
      <c r="CJ313" s="56">
        <f t="shared" si="118"/>
        <v>4</v>
      </c>
      <c r="CK313" s="56">
        <f t="shared" si="119"/>
        <v>0</v>
      </c>
      <c r="CL313" s="48"/>
      <c r="CM313" s="48"/>
      <c r="CN313" s="48"/>
      <c r="CO313" s="48"/>
      <c r="CP313" s="48"/>
      <c r="CQ313" s="48"/>
      <c r="CR313" s="48"/>
      <c r="CS313" s="48"/>
      <c r="CT313" s="48"/>
      <c r="CU313" s="48"/>
      <c r="CV313" s="48"/>
      <c r="CW313" s="48"/>
      <c r="CX313" s="48"/>
      <c r="CY313" s="48"/>
      <c r="CZ313" s="48"/>
      <c r="DA313" s="48"/>
      <c r="DB313" s="48"/>
      <c r="DC313" s="48"/>
      <c r="DD313" s="48"/>
      <c r="DE313" s="48"/>
      <c r="DF313" s="48"/>
      <c r="DG313" s="48"/>
      <c r="DH313" s="48"/>
      <c r="DI313" s="48"/>
      <c r="DJ313" s="48"/>
      <c r="DK313" s="48"/>
      <c r="DL313" s="48"/>
      <c r="DM313" s="48"/>
      <c r="DN313" s="48"/>
      <c r="DO313" s="48"/>
      <c r="DP313" s="48"/>
      <c r="DQ313" s="48"/>
      <c r="DR313" s="48"/>
      <c r="DS313" s="48"/>
      <c r="DT313" s="48"/>
      <c r="DU313" s="48"/>
      <c r="DV313" s="48"/>
      <c r="DW313" s="48"/>
      <c r="DX313" s="48"/>
      <c r="DY313" s="48"/>
      <c r="DZ313" s="48"/>
      <c r="EA313" s="48"/>
      <c r="EB313" s="48"/>
      <c r="EC313" s="48"/>
      <c r="ED313" s="48"/>
      <c r="EE313" s="48"/>
      <c r="EF313" s="48"/>
      <c r="EG313" s="48"/>
      <c r="EH313" s="48"/>
      <c r="EI313" s="48"/>
      <c r="EJ313" s="48"/>
      <c r="EK313" s="48"/>
      <c r="EL313" s="48"/>
      <c r="EM313" s="48"/>
      <c r="EN313" s="48"/>
      <c r="EO313" s="48"/>
      <c r="EP313" s="48"/>
      <c r="EQ313" s="48"/>
      <c r="ER313" s="48"/>
      <c r="ES313" s="48"/>
      <c r="ET313" s="48"/>
      <c r="EU313" s="48"/>
      <c r="EV313" s="48"/>
      <c r="EW313" s="48"/>
      <c r="EX313" s="48"/>
      <c r="EY313" s="48"/>
      <c r="EZ313" s="48"/>
      <c r="FA313" s="48"/>
      <c r="FB313" s="48"/>
      <c r="FC313" s="48"/>
      <c r="FD313" s="48"/>
      <c r="FE313" s="48"/>
      <c r="FF313" s="48"/>
      <c r="FG313" s="48"/>
      <c r="FH313" s="48"/>
      <c r="FI313" s="48"/>
      <c r="FJ313" s="48"/>
      <c r="FK313" s="48"/>
      <c r="FL313" s="48"/>
      <c r="FM313" s="48"/>
      <c r="FN313" s="48"/>
      <c r="FO313" s="48"/>
      <c r="FP313" s="48"/>
      <c r="FQ313" s="48"/>
      <c r="FR313" s="48"/>
      <c r="FS313" s="48"/>
      <c r="FT313" s="48"/>
      <c r="FU313" s="48"/>
      <c r="FV313" s="48"/>
      <c r="FW313" s="48"/>
      <c r="FX313" s="48"/>
      <c r="FY313" s="48"/>
      <c r="FZ313" s="48"/>
      <c r="GA313" s="48"/>
      <c r="GB313" s="48"/>
      <c r="GC313" s="48"/>
      <c r="GD313" s="48"/>
      <c r="GE313" s="48"/>
      <c r="GF313" s="48"/>
      <c r="GG313" s="48"/>
      <c r="GH313" s="48"/>
      <c r="GI313" s="48"/>
      <c r="GJ313" s="48"/>
      <c r="GK313" s="48"/>
      <c r="GL313" s="48"/>
      <c r="GM313" s="48"/>
      <c r="GN313" s="48"/>
      <c r="GO313" s="48"/>
      <c r="GP313" s="48"/>
      <c r="GQ313" s="48"/>
      <c r="GR313" s="48"/>
      <c r="GS313" s="48"/>
      <c r="GT313" s="48"/>
      <c r="GU313" s="48"/>
      <c r="GV313" s="48"/>
      <c r="GW313" s="48"/>
      <c r="GX313" s="48"/>
      <c r="GY313" s="48"/>
      <c r="GZ313" s="48"/>
      <c r="HA313" s="48"/>
      <c r="HB313" s="48"/>
      <c r="HC313" s="48"/>
      <c r="HD313" s="48"/>
      <c r="HE313" s="48"/>
      <c r="HF313" s="48"/>
      <c r="HG313" s="48"/>
      <c r="HH313" s="48"/>
      <c r="HI313" s="48"/>
      <c r="HJ313" s="48"/>
      <c r="HK313" s="48"/>
      <c r="HL313" s="48"/>
      <c r="HM313" s="48"/>
      <c r="HN313" s="48"/>
      <c r="HO313" s="48"/>
      <c r="HP313" s="48"/>
      <c r="HQ313" s="48"/>
      <c r="HR313" s="48"/>
      <c r="HS313" s="48"/>
      <c r="HT313" s="48"/>
      <c r="HU313" s="48"/>
      <c r="HV313" s="48"/>
      <c r="HW313" s="48"/>
      <c r="HX313" s="48"/>
      <c r="HY313" s="48"/>
      <c r="HZ313" s="48"/>
      <c r="IA313" s="48"/>
      <c r="IB313" s="48"/>
      <c r="IC313" s="48"/>
      <c r="ID313" s="48"/>
      <c r="IE313" s="48"/>
      <c r="IF313" s="48"/>
      <c r="IG313" s="48"/>
      <c r="IH313" s="48"/>
      <c r="II313" s="48"/>
      <c r="IJ313" s="48"/>
      <c r="IK313" s="48"/>
      <c r="IL313" s="48"/>
      <c r="IM313" s="48"/>
      <c r="IN313" s="48"/>
      <c r="IO313" s="48"/>
      <c r="IP313" s="48"/>
      <c r="IQ313" s="48"/>
      <c r="IR313" s="48"/>
      <c r="IS313" s="48"/>
      <c r="IT313" s="48"/>
      <c r="IU313" s="48"/>
      <c r="IV313" s="48"/>
      <c r="IW313" s="48"/>
    </row>
    <row r="314" spans="1:257" s="83" customFormat="1" ht="182.45" customHeight="1" x14ac:dyDescent="0.3">
      <c r="A314" s="337">
        <v>12</v>
      </c>
      <c r="B314" s="202" t="s">
        <v>241</v>
      </c>
      <c r="C314" s="174" t="s">
        <v>78</v>
      </c>
      <c r="D314" s="420">
        <v>7.3</v>
      </c>
      <c r="E314" s="172">
        <f t="shared" si="135"/>
        <v>3.6999999999999997</v>
      </c>
      <c r="F314" s="433">
        <f t="shared" si="136"/>
        <v>0.4</v>
      </c>
      <c r="G314" s="433">
        <v>0.4</v>
      </c>
      <c r="H314" s="433"/>
      <c r="I314" s="247">
        <v>0.3</v>
      </c>
      <c r="J314" s="247">
        <v>0.2</v>
      </c>
      <c r="K314" s="247"/>
      <c r="L314" s="247"/>
      <c r="M314" s="433">
        <v>0.49</v>
      </c>
      <c r="N314" s="433"/>
      <c r="O314" s="433"/>
      <c r="P314" s="433"/>
      <c r="Q314" s="433"/>
      <c r="R314" s="433"/>
      <c r="S314" s="433"/>
      <c r="T314" s="433"/>
      <c r="U314" s="433"/>
      <c r="V314" s="433"/>
      <c r="W314" s="433"/>
      <c r="X314" s="433"/>
      <c r="Y314" s="247">
        <f t="shared" si="133"/>
        <v>0.89999999999999991</v>
      </c>
      <c r="Z314" s="433">
        <v>0.6</v>
      </c>
      <c r="AA314" s="433"/>
      <c r="AB314" s="433"/>
      <c r="AC314" s="433"/>
      <c r="AD314" s="433">
        <v>0.3</v>
      </c>
      <c r="AE314" s="433"/>
      <c r="AF314" s="433"/>
      <c r="AG314" s="433"/>
      <c r="AH314" s="433"/>
      <c r="AI314" s="433"/>
      <c r="AJ314" s="433">
        <v>0.8</v>
      </c>
      <c r="AK314" s="433"/>
      <c r="AL314" s="171">
        <f t="shared" ref="AL314" si="138">SUM(AM314:AT314)</f>
        <v>0</v>
      </c>
      <c r="AM314" s="433"/>
      <c r="AN314" s="433"/>
      <c r="AO314" s="433"/>
      <c r="AP314" s="433"/>
      <c r="AQ314" s="433"/>
      <c r="AR314" s="433"/>
      <c r="AS314" s="433"/>
      <c r="AT314" s="433"/>
      <c r="AU314" s="433"/>
      <c r="AV314" s="433"/>
      <c r="AW314" s="433">
        <v>0.4</v>
      </c>
      <c r="AX314" s="433"/>
      <c r="AY314" s="433"/>
      <c r="AZ314" s="433"/>
      <c r="BA314" s="433"/>
      <c r="BB314" s="433"/>
      <c r="BC314" s="433"/>
      <c r="BD314" s="433"/>
      <c r="BE314" s="433">
        <v>0.21</v>
      </c>
      <c r="BF314" s="174">
        <f t="shared" si="137"/>
        <v>3.3</v>
      </c>
      <c r="BG314" s="174"/>
      <c r="BH314" s="186">
        <f t="shared" si="132"/>
        <v>0</v>
      </c>
      <c r="BI314" s="178"/>
      <c r="BJ314" s="174"/>
      <c r="BK314" s="178"/>
      <c r="BL314" s="174">
        <v>7.3</v>
      </c>
      <c r="BM314" s="174"/>
      <c r="BN314" s="204" t="s">
        <v>242</v>
      </c>
      <c r="BO314" s="297"/>
      <c r="BP314" s="180" t="s">
        <v>243</v>
      </c>
      <c r="BQ314" s="174"/>
      <c r="BR314" s="215">
        <v>2019</v>
      </c>
      <c r="BS314" s="180" t="s">
        <v>610</v>
      </c>
      <c r="BT314" s="170"/>
      <c r="BU314" s="192" t="e">
        <f>SUM(#REF!,#REF!,#REF!)</f>
        <v>#REF!</v>
      </c>
      <c r="BV314" s="48"/>
      <c r="BW314" s="48"/>
      <c r="BX314" s="48"/>
      <c r="BY314" s="48"/>
      <c r="BZ314" s="48"/>
      <c r="CA314" s="48"/>
      <c r="CB314" s="48"/>
      <c r="CC314" s="48"/>
      <c r="CD314" s="48"/>
      <c r="CE314" s="48"/>
      <c r="CF314" s="48"/>
      <c r="CG314" s="48"/>
      <c r="CH314" s="48"/>
      <c r="CI314" s="48"/>
      <c r="CJ314" s="56">
        <f t="shared" si="118"/>
        <v>3.6999999999999997</v>
      </c>
      <c r="CK314" s="56">
        <f t="shared" si="119"/>
        <v>0</v>
      </c>
      <c r="CL314" s="48"/>
      <c r="CM314" s="48"/>
      <c r="CN314" s="48"/>
      <c r="CO314" s="48"/>
      <c r="CP314" s="48"/>
      <c r="CQ314" s="48"/>
      <c r="CR314" s="48"/>
      <c r="CS314" s="48"/>
      <c r="CT314" s="48"/>
      <c r="CU314" s="48"/>
      <c r="CV314" s="48"/>
      <c r="CW314" s="48"/>
      <c r="CX314" s="48"/>
      <c r="CY314" s="48"/>
      <c r="CZ314" s="48"/>
      <c r="DA314" s="48"/>
      <c r="DB314" s="48"/>
      <c r="DC314" s="48"/>
      <c r="DD314" s="48"/>
      <c r="DE314" s="48"/>
      <c r="DF314" s="48"/>
      <c r="DG314" s="48"/>
      <c r="DH314" s="48"/>
      <c r="DI314" s="48"/>
      <c r="DJ314" s="48"/>
      <c r="DK314" s="48"/>
      <c r="DL314" s="48"/>
      <c r="DM314" s="48"/>
      <c r="DN314" s="48"/>
      <c r="DO314" s="48"/>
      <c r="DP314" s="48"/>
      <c r="DQ314" s="48"/>
      <c r="DR314" s="48"/>
      <c r="DS314" s="48"/>
      <c r="DT314" s="48"/>
      <c r="DU314" s="48"/>
      <c r="DV314" s="48"/>
      <c r="DW314" s="48"/>
      <c r="DX314" s="48"/>
      <c r="DY314" s="48"/>
      <c r="DZ314" s="48"/>
      <c r="EA314" s="48"/>
      <c r="EB314" s="48"/>
      <c r="EC314" s="48"/>
      <c r="ED314" s="48"/>
      <c r="EE314" s="48"/>
      <c r="EF314" s="48"/>
      <c r="EG314" s="48"/>
      <c r="EH314" s="48"/>
      <c r="EI314" s="48"/>
      <c r="EJ314" s="48"/>
      <c r="EK314" s="48"/>
      <c r="EL314" s="48"/>
      <c r="EM314" s="48"/>
      <c r="EN314" s="48"/>
      <c r="EO314" s="48"/>
      <c r="EP314" s="48"/>
      <c r="EQ314" s="48"/>
      <c r="ER314" s="48"/>
      <c r="ES314" s="48"/>
      <c r="ET314" s="48"/>
      <c r="EU314" s="48"/>
      <c r="EV314" s="48"/>
      <c r="EW314" s="48"/>
      <c r="EX314" s="48"/>
      <c r="EY314" s="48"/>
      <c r="EZ314" s="48"/>
      <c r="FA314" s="48"/>
      <c r="FB314" s="48"/>
      <c r="FC314" s="48"/>
      <c r="FD314" s="48"/>
      <c r="FE314" s="48"/>
      <c r="FF314" s="48"/>
      <c r="FG314" s="48"/>
      <c r="FH314" s="48"/>
      <c r="FI314" s="48"/>
      <c r="FJ314" s="48"/>
      <c r="FK314" s="48"/>
      <c r="FL314" s="48"/>
      <c r="FM314" s="48"/>
      <c r="FN314" s="48"/>
      <c r="FO314" s="48"/>
      <c r="FP314" s="48"/>
      <c r="FQ314" s="48"/>
      <c r="FR314" s="48"/>
      <c r="FS314" s="48"/>
      <c r="FT314" s="48"/>
      <c r="FU314" s="48"/>
      <c r="FV314" s="48"/>
      <c r="FW314" s="48"/>
      <c r="FX314" s="48"/>
      <c r="FY314" s="48"/>
      <c r="FZ314" s="48"/>
      <c r="GA314" s="48"/>
      <c r="GB314" s="48"/>
      <c r="GC314" s="48"/>
      <c r="GD314" s="48"/>
      <c r="GE314" s="48"/>
      <c r="GF314" s="48"/>
      <c r="GG314" s="48"/>
      <c r="GH314" s="48"/>
      <c r="GI314" s="48"/>
      <c r="GJ314" s="48"/>
      <c r="GK314" s="48"/>
      <c r="GL314" s="48"/>
      <c r="GM314" s="48"/>
      <c r="GN314" s="48"/>
      <c r="GO314" s="48"/>
      <c r="GP314" s="48"/>
      <c r="GQ314" s="48"/>
      <c r="GR314" s="48"/>
      <c r="GS314" s="48"/>
      <c r="GT314" s="48"/>
      <c r="GU314" s="48"/>
      <c r="GV314" s="48"/>
      <c r="GW314" s="48"/>
      <c r="GX314" s="48"/>
      <c r="GY314" s="48"/>
      <c r="GZ314" s="48"/>
      <c r="HA314" s="48"/>
      <c r="HB314" s="48"/>
      <c r="HC314" s="48"/>
      <c r="HD314" s="48"/>
      <c r="HE314" s="48"/>
      <c r="HF314" s="48"/>
      <c r="HG314" s="48"/>
      <c r="HH314" s="48"/>
      <c r="HI314" s="48"/>
      <c r="HJ314" s="48"/>
      <c r="HK314" s="48"/>
      <c r="HL314" s="48"/>
      <c r="HM314" s="48"/>
      <c r="HN314" s="48"/>
      <c r="HO314" s="48"/>
      <c r="HP314" s="48"/>
      <c r="HQ314" s="48"/>
      <c r="HR314" s="48"/>
      <c r="HS314" s="48"/>
      <c r="HT314" s="48"/>
      <c r="HU314" s="48"/>
      <c r="HV314" s="48"/>
      <c r="HW314" s="48"/>
      <c r="HX314" s="48"/>
      <c r="HY314" s="48"/>
      <c r="HZ314" s="48"/>
      <c r="IA314" s="48"/>
      <c r="IB314" s="48"/>
      <c r="IC314" s="48"/>
      <c r="ID314" s="48"/>
      <c r="IE314" s="48"/>
      <c r="IF314" s="48"/>
      <c r="IG314" s="48"/>
      <c r="IH314" s="48"/>
      <c r="II314" s="48"/>
      <c r="IJ314" s="48"/>
      <c r="IK314" s="48"/>
      <c r="IL314" s="48"/>
      <c r="IM314" s="48"/>
      <c r="IN314" s="48"/>
      <c r="IO314" s="48"/>
      <c r="IP314" s="48"/>
      <c r="IQ314" s="48"/>
      <c r="IR314" s="48"/>
      <c r="IS314" s="48"/>
      <c r="IT314" s="48"/>
      <c r="IU314" s="48"/>
      <c r="IV314" s="48"/>
      <c r="IW314" s="48"/>
    </row>
    <row r="315" spans="1:257" s="83" customFormat="1" ht="101.25" x14ac:dyDescent="0.3">
      <c r="A315" s="337">
        <v>13</v>
      </c>
      <c r="B315" s="202" t="s">
        <v>430</v>
      </c>
      <c r="C315" s="265" t="s">
        <v>431</v>
      </c>
      <c r="D315" s="291">
        <v>0.1</v>
      </c>
      <c r="E315" s="172">
        <f t="shared" si="135"/>
        <v>0.1</v>
      </c>
      <c r="F315" s="174">
        <f t="shared" si="136"/>
        <v>0.1</v>
      </c>
      <c r="G315" s="247">
        <v>0.1</v>
      </c>
      <c r="H315" s="390"/>
      <c r="I315" s="247"/>
      <c r="J315" s="390"/>
      <c r="K315" s="390"/>
      <c r="L315" s="390"/>
      <c r="M315" s="390"/>
      <c r="N315" s="390"/>
      <c r="O315" s="390"/>
      <c r="P315" s="390"/>
      <c r="Q315" s="390"/>
      <c r="R315" s="390"/>
      <c r="S315" s="390"/>
      <c r="T315" s="390"/>
      <c r="U315" s="390"/>
      <c r="V315" s="390"/>
      <c r="W315" s="390"/>
      <c r="X315" s="390"/>
      <c r="Y315" s="247">
        <f t="shared" si="133"/>
        <v>0</v>
      </c>
      <c r="Z315" s="247"/>
      <c r="AA315" s="390"/>
      <c r="AB315" s="390"/>
      <c r="AC315" s="390"/>
      <c r="AD315" s="390"/>
      <c r="AE315" s="390"/>
      <c r="AF315" s="390"/>
      <c r="AG315" s="390"/>
      <c r="AH315" s="247"/>
      <c r="AI315" s="247"/>
      <c r="AJ315" s="390"/>
      <c r="AK315" s="390"/>
      <c r="AL315" s="171">
        <f t="shared" si="134"/>
        <v>0</v>
      </c>
      <c r="AM315" s="390"/>
      <c r="AN315" s="390"/>
      <c r="AO315" s="390"/>
      <c r="AP315" s="390"/>
      <c r="AQ315" s="390"/>
      <c r="AR315" s="390"/>
      <c r="AS315" s="390"/>
      <c r="AT315" s="390"/>
      <c r="AU315" s="390"/>
      <c r="AV315" s="390"/>
      <c r="AW315" s="390"/>
      <c r="AX315" s="390"/>
      <c r="AY315" s="390"/>
      <c r="AZ315" s="390"/>
      <c r="BA315" s="390"/>
      <c r="BB315" s="390"/>
      <c r="BC315" s="390"/>
      <c r="BD315" s="390"/>
      <c r="BE315" s="390"/>
      <c r="BF315" s="174">
        <f t="shared" si="137"/>
        <v>0</v>
      </c>
      <c r="BG315" s="390"/>
      <c r="BH315" s="186">
        <f t="shared" si="132"/>
        <v>0</v>
      </c>
      <c r="BI315" s="391"/>
      <c r="BJ315" s="390"/>
      <c r="BK315" s="391"/>
      <c r="BL315" s="174">
        <v>0.1</v>
      </c>
      <c r="BM315" s="390"/>
      <c r="BN315" s="317" t="s">
        <v>432</v>
      </c>
      <c r="BO315" s="246"/>
      <c r="BP315" s="180" t="s">
        <v>398</v>
      </c>
      <c r="BQ315" s="246"/>
      <c r="BR315" s="213">
        <v>2020</v>
      </c>
      <c r="BS315" s="180"/>
      <c r="BT315" s="170"/>
      <c r="BU315" s="192"/>
      <c r="CJ315" s="56">
        <f t="shared" si="118"/>
        <v>0.1</v>
      </c>
      <c r="CK315" s="56">
        <f t="shared" si="119"/>
        <v>0</v>
      </c>
    </row>
    <row r="316" spans="1:257" s="83" customFormat="1" ht="60.75" x14ac:dyDescent="0.3">
      <c r="A316" s="337">
        <v>14</v>
      </c>
      <c r="B316" s="206" t="s">
        <v>447</v>
      </c>
      <c r="C316" s="265" t="s">
        <v>217</v>
      </c>
      <c r="D316" s="291">
        <v>0.29000000000000004</v>
      </c>
      <c r="E316" s="172">
        <f t="shared" si="135"/>
        <v>0.29000000000000004</v>
      </c>
      <c r="F316" s="174">
        <f t="shared" si="136"/>
        <v>0.29000000000000004</v>
      </c>
      <c r="G316" s="171">
        <v>0.19</v>
      </c>
      <c r="H316" s="171">
        <v>0.1</v>
      </c>
      <c r="I316" s="171"/>
      <c r="J316" s="171"/>
      <c r="K316" s="171"/>
      <c r="L316" s="171"/>
      <c r="M316" s="171"/>
      <c r="N316" s="171"/>
      <c r="O316" s="171"/>
      <c r="P316" s="171"/>
      <c r="Q316" s="171"/>
      <c r="R316" s="171"/>
      <c r="S316" s="171"/>
      <c r="T316" s="171"/>
      <c r="U316" s="171"/>
      <c r="V316" s="171"/>
      <c r="W316" s="171"/>
      <c r="X316" s="171"/>
      <c r="Y316" s="247">
        <f t="shared" si="133"/>
        <v>0</v>
      </c>
      <c r="Z316" s="171"/>
      <c r="AA316" s="171"/>
      <c r="AB316" s="171"/>
      <c r="AC316" s="171"/>
      <c r="AD316" s="171"/>
      <c r="AE316" s="171"/>
      <c r="AF316" s="171"/>
      <c r="AG316" s="171"/>
      <c r="AH316" s="171"/>
      <c r="AI316" s="171"/>
      <c r="AJ316" s="171"/>
      <c r="AK316" s="171"/>
      <c r="AL316" s="171">
        <f t="shared" si="134"/>
        <v>0</v>
      </c>
      <c r="AM316" s="171"/>
      <c r="AN316" s="171"/>
      <c r="AO316" s="171"/>
      <c r="AP316" s="171"/>
      <c r="AQ316" s="171"/>
      <c r="AR316" s="171"/>
      <c r="AS316" s="171"/>
      <c r="AT316" s="171"/>
      <c r="AU316" s="171"/>
      <c r="AV316" s="171"/>
      <c r="AW316" s="171"/>
      <c r="AX316" s="171"/>
      <c r="AY316" s="171"/>
      <c r="AZ316" s="171"/>
      <c r="BA316" s="171"/>
      <c r="BB316" s="171"/>
      <c r="BC316" s="171"/>
      <c r="BD316" s="171"/>
      <c r="BE316" s="171"/>
      <c r="BF316" s="174">
        <f t="shared" si="137"/>
        <v>0</v>
      </c>
      <c r="BG316" s="172" t="e">
        <f>SUM(#REF!)</f>
        <v>#REF!</v>
      </c>
      <c r="BH316" s="186" t="e">
        <f t="shared" si="132"/>
        <v>#REF!</v>
      </c>
      <c r="BI316" s="226"/>
      <c r="BJ316" s="171">
        <v>0.04</v>
      </c>
      <c r="BK316" s="226"/>
      <c r="BL316" s="172">
        <v>0.28999999999999998</v>
      </c>
      <c r="BM316" s="172"/>
      <c r="BN316" s="317" t="s">
        <v>432</v>
      </c>
      <c r="BO316" s="174"/>
      <c r="BP316" s="180" t="s">
        <v>398</v>
      </c>
      <c r="BQ316" s="174"/>
      <c r="BR316" s="189">
        <v>2020</v>
      </c>
      <c r="BS316" s="180" t="s">
        <v>623</v>
      </c>
      <c r="BT316" s="170"/>
      <c r="BU316" s="192"/>
      <c r="CJ316" s="56">
        <f t="shared" si="118"/>
        <v>0.29000000000000004</v>
      </c>
      <c r="CK316" s="56">
        <f t="shared" si="119"/>
        <v>0</v>
      </c>
    </row>
    <row r="317" spans="1:257" s="83" customFormat="1" ht="40.5" x14ac:dyDescent="0.3">
      <c r="A317" s="337">
        <v>15</v>
      </c>
      <c r="B317" s="206" t="s">
        <v>449</v>
      </c>
      <c r="C317" s="180" t="s">
        <v>82</v>
      </c>
      <c r="D317" s="429">
        <v>0.3</v>
      </c>
      <c r="E317" s="172">
        <f t="shared" si="135"/>
        <v>0.3</v>
      </c>
      <c r="F317" s="174">
        <f t="shared" si="136"/>
        <v>0.3</v>
      </c>
      <c r="G317" s="277">
        <v>0.3</v>
      </c>
      <c r="H317" s="388"/>
      <c r="I317" s="388"/>
      <c r="J317" s="388"/>
      <c r="K317" s="388"/>
      <c r="L317" s="388"/>
      <c r="M317" s="388"/>
      <c r="N317" s="388"/>
      <c r="O317" s="388"/>
      <c r="P317" s="388"/>
      <c r="Q317" s="388"/>
      <c r="R317" s="388"/>
      <c r="S317" s="388"/>
      <c r="T317" s="388"/>
      <c r="U317" s="388"/>
      <c r="V317" s="388"/>
      <c r="W317" s="388"/>
      <c r="X317" s="388"/>
      <c r="Y317" s="247">
        <f t="shared" si="133"/>
        <v>0</v>
      </c>
      <c r="Z317" s="388"/>
      <c r="AA317" s="388"/>
      <c r="AB317" s="388"/>
      <c r="AC317" s="388"/>
      <c r="AD317" s="388"/>
      <c r="AE317" s="388"/>
      <c r="AF317" s="388"/>
      <c r="AG317" s="388"/>
      <c r="AH317" s="388"/>
      <c r="AI317" s="388"/>
      <c r="AJ317" s="388"/>
      <c r="AK317" s="388"/>
      <c r="AL317" s="171">
        <f t="shared" si="134"/>
        <v>0</v>
      </c>
      <c r="AM317" s="388"/>
      <c r="AN317" s="388"/>
      <c r="AO317" s="388"/>
      <c r="AP317" s="388"/>
      <c r="AQ317" s="388"/>
      <c r="AR317" s="388"/>
      <c r="AS317" s="388"/>
      <c r="AT317" s="388"/>
      <c r="AU317" s="388"/>
      <c r="AV317" s="388"/>
      <c r="AW317" s="388"/>
      <c r="AX317" s="388"/>
      <c r="AY317" s="388"/>
      <c r="AZ317" s="388"/>
      <c r="BA317" s="388"/>
      <c r="BB317" s="388"/>
      <c r="BC317" s="388"/>
      <c r="BD317" s="388"/>
      <c r="BE317" s="388"/>
      <c r="BF317" s="174">
        <f t="shared" si="137"/>
        <v>0</v>
      </c>
      <c r="BG317" s="277"/>
      <c r="BH317" s="186">
        <f t="shared" si="132"/>
        <v>0</v>
      </c>
      <c r="BI317" s="389"/>
      <c r="BJ317" s="277"/>
      <c r="BK317" s="389"/>
      <c r="BL317" s="205">
        <v>0.3</v>
      </c>
      <c r="BM317" s="388"/>
      <c r="BN317" s="315" t="s">
        <v>436</v>
      </c>
      <c r="BO317" s="385"/>
      <c r="BP317" s="180" t="s">
        <v>398</v>
      </c>
      <c r="BQ317" s="385"/>
      <c r="BR317" s="213">
        <v>2020</v>
      </c>
      <c r="BS317" s="180"/>
      <c r="BT317" s="170"/>
      <c r="BU317" s="192"/>
      <c r="CJ317" s="56">
        <f t="shared" si="118"/>
        <v>0.3</v>
      </c>
      <c r="CK317" s="56">
        <f t="shared" si="119"/>
        <v>0</v>
      </c>
    </row>
    <row r="318" spans="1:257" s="83" customFormat="1" ht="40.5" x14ac:dyDescent="0.3">
      <c r="A318" s="337">
        <v>16</v>
      </c>
      <c r="B318" s="206" t="s">
        <v>450</v>
      </c>
      <c r="C318" s="180" t="s">
        <v>135</v>
      </c>
      <c r="D318" s="429">
        <v>0.08</v>
      </c>
      <c r="E318" s="172">
        <f t="shared" si="135"/>
        <v>0.08</v>
      </c>
      <c r="F318" s="174">
        <f t="shared" si="136"/>
        <v>0.08</v>
      </c>
      <c r="G318" s="287">
        <v>0.04</v>
      </c>
      <c r="H318" s="287">
        <v>0.04</v>
      </c>
      <c r="I318" s="287"/>
      <c r="J318" s="287"/>
      <c r="K318" s="287"/>
      <c r="L318" s="205"/>
      <c r="M318" s="205"/>
      <c r="N318" s="205"/>
      <c r="O318" s="205"/>
      <c r="P318" s="205"/>
      <c r="Q318" s="205"/>
      <c r="R318" s="205"/>
      <c r="S318" s="205"/>
      <c r="T318" s="205"/>
      <c r="U318" s="205"/>
      <c r="V318" s="205"/>
      <c r="W318" s="205"/>
      <c r="X318" s="287"/>
      <c r="Y318" s="247">
        <f t="shared" si="133"/>
        <v>0</v>
      </c>
      <c r="Z318" s="205"/>
      <c r="AA318" s="205"/>
      <c r="AB318" s="205"/>
      <c r="AC318" s="205"/>
      <c r="AD318" s="205"/>
      <c r="AE318" s="205"/>
      <c r="AF318" s="205"/>
      <c r="AG318" s="205"/>
      <c r="AH318" s="205"/>
      <c r="AI318" s="205"/>
      <c r="AJ318" s="205"/>
      <c r="AK318" s="287"/>
      <c r="AL318" s="171">
        <f t="shared" si="134"/>
        <v>0</v>
      </c>
      <c r="AM318" s="205"/>
      <c r="AN318" s="205"/>
      <c r="AO318" s="205"/>
      <c r="AP318" s="205"/>
      <c r="AQ318" s="205"/>
      <c r="AR318" s="205"/>
      <c r="AS318" s="205"/>
      <c r="AT318" s="205"/>
      <c r="AU318" s="205"/>
      <c r="AV318" s="205"/>
      <c r="AW318" s="205"/>
      <c r="AX318" s="205"/>
      <c r="AY318" s="205"/>
      <c r="AZ318" s="205"/>
      <c r="BA318" s="205"/>
      <c r="BB318" s="205"/>
      <c r="BC318" s="205"/>
      <c r="BD318" s="205"/>
      <c r="BE318" s="287"/>
      <c r="BF318" s="174">
        <f t="shared" si="137"/>
        <v>0</v>
      </c>
      <c r="BG318" s="293"/>
      <c r="BH318" s="186">
        <f t="shared" si="132"/>
        <v>0</v>
      </c>
      <c r="BI318" s="365"/>
      <c r="BJ318" s="293"/>
      <c r="BK318" s="365"/>
      <c r="BL318" s="293">
        <v>0.08</v>
      </c>
      <c r="BM318" s="293"/>
      <c r="BN318" s="317" t="s">
        <v>432</v>
      </c>
      <c r="BO318" s="228"/>
      <c r="BP318" s="180" t="s">
        <v>398</v>
      </c>
      <c r="BQ318" s="293"/>
      <c r="BR318" s="213">
        <v>2020</v>
      </c>
      <c r="BS318" s="180"/>
      <c r="BT318" s="170"/>
      <c r="BU318" s="192"/>
      <c r="CJ318" s="56">
        <f t="shared" si="118"/>
        <v>0.08</v>
      </c>
      <c r="CK318" s="56">
        <f t="shared" si="119"/>
        <v>0</v>
      </c>
    </row>
    <row r="319" spans="1:257" s="83" customFormat="1" ht="123" customHeight="1" x14ac:dyDescent="0.3">
      <c r="A319" s="399" t="s">
        <v>524</v>
      </c>
      <c r="B319" s="232" t="s">
        <v>525</v>
      </c>
      <c r="C319" s="404"/>
      <c r="D319" s="237">
        <f>D320</f>
        <v>2.5</v>
      </c>
      <c r="E319" s="233">
        <f>E320</f>
        <v>2.5</v>
      </c>
      <c r="F319" s="233">
        <f t="shared" ref="F319:BF319" si="139">F320</f>
        <v>2.5</v>
      </c>
      <c r="G319" s="233">
        <f t="shared" si="139"/>
        <v>2.5</v>
      </c>
      <c r="H319" s="233">
        <f t="shared" si="139"/>
        <v>0</v>
      </c>
      <c r="I319" s="233">
        <f t="shared" si="139"/>
        <v>0</v>
      </c>
      <c r="J319" s="233">
        <f t="shared" si="139"/>
        <v>0</v>
      </c>
      <c r="K319" s="233">
        <f t="shared" si="139"/>
        <v>0</v>
      </c>
      <c r="L319" s="233">
        <f t="shared" si="139"/>
        <v>0</v>
      </c>
      <c r="M319" s="233">
        <f t="shared" si="139"/>
        <v>0</v>
      </c>
      <c r="N319" s="233">
        <f t="shared" si="139"/>
        <v>0</v>
      </c>
      <c r="O319" s="233">
        <f t="shared" si="139"/>
        <v>0</v>
      </c>
      <c r="P319" s="233">
        <f t="shared" si="139"/>
        <v>0</v>
      </c>
      <c r="Q319" s="233">
        <f t="shared" si="139"/>
        <v>0</v>
      </c>
      <c r="R319" s="233">
        <f t="shared" si="139"/>
        <v>0</v>
      </c>
      <c r="S319" s="233">
        <f t="shared" si="139"/>
        <v>0</v>
      </c>
      <c r="T319" s="233">
        <f t="shared" si="139"/>
        <v>0</v>
      </c>
      <c r="U319" s="233">
        <f t="shared" si="139"/>
        <v>0</v>
      </c>
      <c r="V319" s="233">
        <f t="shared" si="139"/>
        <v>0</v>
      </c>
      <c r="W319" s="233">
        <f t="shared" si="139"/>
        <v>0</v>
      </c>
      <c r="X319" s="233">
        <f t="shared" si="139"/>
        <v>0</v>
      </c>
      <c r="Y319" s="233">
        <f t="shared" si="139"/>
        <v>0</v>
      </c>
      <c r="Z319" s="233">
        <f t="shared" si="139"/>
        <v>0</v>
      </c>
      <c r="AA319" s="233">
        <f t="shared" si="139"/>
        <v>0</v>
      </c>
      <c r="AB319" s="233">
        <f t="shared" si="139"/>
        <v>0</v>
      </c>
      <c r="AC319" s="233">
        <f t="shared" si="139"/>
        <v>0</v>
      </c>
      <c r="AD319" s="233">
        <f t="shared" si="139"/>
        <v>0</v>
      </c>
      <c r="AE319" s="233">
        <f t="shared" si="139"/>
        <v>0</v>
      </c>
      <c r="AF319" s="233">
        <f t="shared" si="139"/>
        <v>0</v>
      </c>
      <c r="AG319" s="233">
        <f t="shared" si="139"/>
        <v>0</v>
      </c>
      <c r="AH319" s="233">
        <f t="shared" si="139"/>
        <v>0</v>
      </c>
      <c r="AI319" s="233">
        <f t="shared" si="139"/>
        <v>0</v>
      </c>
      <c r="AJ319" s="233">
        <f t="shared" si="139"/>
        <v>0</v>
      </c>
      <c r="AK319" s="233">
        <f t="shared" si="139"/>
        <v>0</v>
      </c>
      <c r="AL319" s="233">
        <f t="shared" si="139"/>
        <v>0</v>
      </c>
      <c r="AM319" s="233">
        <f t="shared" si="139"/>
        <v>0</v>
      </c>
      <c r="AN319" s="233">
        <f t="shared" si="139"/>
        <v>0</v>
      </c>
      <c r="AO319" s="233">
        <f t="shared" si="139"/>
        <v>0</v>
      </c>
      <c r="AP319" s="233">
        <f t="shared" si="139"/>
        <v>0</v>
      </c>
      <c r="AQ319" s="233">
        <f t="shared" si="139"/>
        <v>0</v>
      </c>
      <c r="AR319" s="233">
        <f t="shared" si="139"/>
        <v>0</v>
      </c>
      <c r="AS319" s="233">
        <f t="shared" si="139"/>
        <v>0</v>
      </c>
      <c r="AT319" s="233">
        <f t="shared" si="139"/>
        <v>0</v>
      </c>
      <c r="AU319" s="233">
        <f t="shared" si="139"/>
        <v>0</v>
      </c>
      <c r="AV319" s="233">
        <f t="shared" si="139"/>
        <v>0</v>
      </c>
      <c r="AW319" s="233">
        <f t="shared" si="139"/>
        <v>0</v>
      </c>
      <c r="AX319" s="233">
        <f t="shared" si="139"/>
        <v>0</v>
      </c>
      <c r="AY319" s="233">
        <f t="shared" si="139"/>
        <v>0</v>
      </c>
      <c r="AZ319" s="233">
        <f t="shared" si="139"/>
        <v>0</v>
      </c>
      <c r="BA319" s="233">
        <f t="shared" si="139"/>
        <v>0</v>
      </c>
      <c r="BB319" s="233">
        <f t="shared" si="139"/>
        <v>0</v>
      </c>
      <c r="BC319" s="233">
        <f t="shared" si="139"/>
        <v>0</v>
      </c>
      <c r="BD319" s="233">
        <f t="shared" si="139"/>
        <v>0</v>
      </c>
      <c r="BE319" s="233">
        <f t="shared" si="139"/>
        <v>0</v>
      </c>
      <c r="BF319" s="233">
        <f t="shared" si="139"/>
        <v>0</v>
      </c>
      <c r="BG319" s="233"/>
      <c r="BH319" s="235">
        <f t="shared" si="132"/>
        <v>0</v>
      </c>
      <c r="BI319" s="405"/>
      <c r="BJ319" s="233"/>
      <c r="BK319" s="405"/>
      <c r="BL319" s="234"/>
      <c r="BM319" s="233"/>
      <c r="BN319" s="406"/>
      <c r="BO319" s="407"/>
      <c r="BP319" s="241"/>
      <c r="BQ319" s="408"/>
      <c r="BR319" s="409"/>
      <c r="BS319" s="241"/>
      <c r="BT319" s="402"/>
      <c r="BU319" s="243"/>
      <c r="BV319" s="124"/>
      <c r="BW319" s="124"/>
      <c r="BX319" s="124"/>
      <c r="BY319" s="124"/>
      <c r="BZ319" s="124"/>
      <c r="CA319" s="124"/>
      <c r="CB319" s="124"/>
      <c r="CC319" s="124"/>
      <c r="CD319" s="124"/>
      <c r="CE319" s="124"/>
      <c r="CF319" s="124"/>
      <c r="CG319" s="124"/>
      <c r="CH319" s="124"/>
      <c r="CI319" s="124"/>
      <c r="CJ319" s="56">
        <f t="shared" si="118"/>
        <v>2.5</v>
      </c>
      <c r="CK319" s="56">
        <f t="shared" si="119"/>
        <v>0</v>
      </c>
      <c r="CL319" s="124"/>
      <c r="CM319" s="124"/>
      <c r="CN319" s="124"/>
      <c r="CO319" s="124"/>
      <c r="CP319" s="124"/>
      <c r="CQ319" s="124"/>
      <c r="CR319" s="124"/>
      <c r="CS319" s="124"/>
      <c r="CT319" s="124"/>
      <c r="CU319" s="124"/>
      <c r="CV319" s="124"/>
      <c r="CW319" s="124"/>
      <c r="CX319" s="124"/>
      <c r="CY319" s="124"/>
      <c r="CZ319" s="124"/>
      <c r="DA319" s="124"/>
      <c r="DB319" s="124"/>
      <c r="DC319" s="124"/>
      <c r="DD319" s="124"/>
      <c r="DE319" s="124"/>
      <c r="DF319" s="124"/>
      <c r="DG319" s="124"/>
      <c r="DH319" s="124"/>
      <c r="DI319" s="124"/>
      <c r="DJ319" s="124"/>
      <c r="DK319" s="124"/>
      <c r="DL319" s="124"/>
      <c r="DM319" s="124"/>
      <c r="DN319" s="124"/>
      <c r="DO319" s="124"/>
      <c r="DP319" s="124"/>
      <c r="DQ319" s="124"/>
      <c r="DR319" s="124"/>
      <c r="DS319" s="124"/>
      <c r="DT319" s="124"/>
      <c r="DU319" s="124"/>
      <c r="DV319" s="124"/>
      <c r="DW319" s="124"/>
      <c r="DX319" s="124"/>
      <c r="DY319" s="124"/>
      <c r="DZ319" s="124"/>
      <c r="EA319" s="124"/>
      <c r="EB319" s="124"/>
      <c r="EC319" s="124"/>
      <c r="ED319" s="124"/>
      <c r="EE319" s="124"/>
      <c r="EF319" s="124"/>
      <c r="EG319" s="124"/>
      <c r="EH319" s="124"/>
      <c r="EI319" s="124"/>
      <c r="EJ319" s="124"/>
      <c r="EK319" s="124"/>
      <c r="EL319" s="124"/>
      <c r="EM319" s="124"/>
      <c r="EN319" s="124"/>
      <c r="EO319" s="124"/>
      <c r="EP319" s="124"/>
      <c r="EQ319" s="124"/>
      <c r="ER319" s="124"/>
      <c r="ES319" s="124"/>
      <c r="ET319" s="124"/>
      <c r="EU319" s="124"/>
      <c r="EV319" s="124"/>
      <c r="EW319" s="124"/>
      <c r="EX319" s="124"/>
      <c r="EY319" s="124"/>
      <c r="EZ319" s="124"/>
      <c r="FA319" s="124"/>
      <c r="FB319" s="124"/>
      <c r="FC319" s="124"/>
      <c r="FD319" s="124"/>
      <c r="FE319" s="124"/>
      <c r="FF319" s="124"/>
      <c r="FG319" s="124"/>
      <c r="FH319" s="124"/>
      <c r="FI319" s="124"/>
      <c r="FJ319" s="124"/>
      <c r="FK319" s="124"/>
      <c r="FL319" s="124"/>
      <c r="FM319" s="124"/>
      <c r="FN319" s="124"/>
      <c r="FO319" s="124"/>
      <c r="FP319" s="124"/>
      <c r="FQ319" s="124"/>
      <c r="FR319" s="124"/>
      <c r="FS319" s="124"/>
      <c r="FT319" s="124"/>
      <c r="FU319" s="124"/>
      <c r="FV319" s="124"/>
      <c r="FW319" s="124"/>
      <c r="FX319" s="124"/>
      <c r="FY319" s="124"/>
      <c r="FZ319" s="124"/>
      <c r="GA319" s="124"/>
      <c r="GB319" s="124"/>
      <c r="GC319" s="124"/>
      <c r="GD319" s="124"/>
      <c r="GE319" s="124"/>
      <c r="GF319" s="124"/>
      <c r="GG319" s="124"/>
      <c r="GH319" s="124"/>
      <c r="GI319" s="124"/>
      <c r="GJ319" s="124"/>
      <c r="GK319" s="124"/>
      <c r="GL319" s="124"/>
      <c r="GM319" s="124"/>
      <c r="GN319" s="124"/>
      <c r="GO319" s="124"/>
      <c r="GP319" s="124"/>
      <c r="GQ319" s="124"/>
      <c r="GR319" s="124"/>
      <c r="GS319" s="124"/>
      <c r="GT319" s="124"/>
      <c r="GU319" s="124"/>
      <c r="GV319" s="124"/>
      <c r="GW319" s="124"/>
      <c r="GX319" s="124"/>
      <c r="GY319" s="124"/>
      <c r="GZ319" s="124"/>
      <c r="HA319" s="124"/>
      <c r="HB319" s="124"/>
      <c r="HC319" s="124"/>
      <c r="HD319" s="124"/>
      <c r="HE319" s="124"/>
      <c r="HF319" s="124"/>
      <c r="HG319" s="124"/>
      <c r="HH319" s="124"/>
      <c r="HI319" s="124"/>
      <c r="HJ319" s="124"/>
      <c r="HK319" s="124"/>
      <c r="HL319" s="124"/>
      <c r="HM319" s="124"/>
      <c r="HN319" s="124"/>
      <c r="HO319" s="124"/>
      <c r="HP319" s="124"/>
      <c r="HQ319" s="124"/>
      <c r="HR319" s="124"/>
      <c r="HS319" s="124"/>
      <c r="HT319" s="124"/>
      <c r="HU319" s="124"/>
      <c r="HV319" s="124"/>
      <c r="HW319" s="124"/>
      <c r="HX319" s="124"/>
      <c r="HY319" s="124"/>
      <c r="HZ319" s="124"/>
      <c r="IA319" s="124"/>
      <c r="IB319" s="124"/>
      <c r="IC319" s="124"/>
      <c r="ID319" s="124"/>
      <c r="IE319" s="124"/>
      <c r="IF319" s="124"/>
      <c r="IG319" s="124"/>
      <c r="IH319" s="124"/>
      <c r="II319" s="124"/>
      <c r="IJ319" s="124"/>
      <c r="IK319" s="124"/>
      <c r="IL319" s="124"/>
      <c r="IM319" s="124"/>
      <c r="IN319" s="124"/>
      <c r="IO319" s="124"/>
      <c r="IP319" s="124"/>
      <c r="IQ319" s="124"/>
      <c r="IR319" s="124"/>
      <c r="IS319" s="124"/>
      <c r="IT319" s="124"/>
      <c r="IU319" s="124"/>
      <c r="IV319" s="124"/>
      <c r="IW319" s="124"/>
    </row>
    <row r="320" spans="1:257" s="83" customFormat="1" ht="101.25" x14ac:dyDescent="0.3">
      <c r="A320" s="246">
        <v>1</v>
      </c>
      <c r="B320" s="259" t="s">
        <v>144</v>
      </c>
      <c r="C320" s="174" t="s">
        <v>87</v>
      </c>
      <c r="D320" s="420">
        <v>2.5</v>
      </c>
      <c r="E320" s="172">
        <f>SUM(G320:X320,Z320:AK320,AM320:BE320)</f>
        <v>2.5</v>
      </c>
      <c r="F320" s="174">
        <f>SUM(G320:H320)</f>
        <v>2.5</v>
      </c>
      <c r="G320" s="174">
        <v>2.5</v>
      </c>
      <c r="H320" s="174"/>
      <c r="I320" s="247"/>
      <c r="J320" s="247"/>
      <c r="K320" s="247"/>
      <c r="L320" s="247"/>
      <c r="M320" s="174"/>
      <c r="N320" s="174"/>
      <c r="O320" s="174"/>
      <c r="P320" s="174"/>
      <c r="Q320" s="174"/>
      <c r="R320" s="174"/>
      <c r="S320" s="174"/>
      <c r="T320" s="174"/>
      <c r="U320" s="174"/>
      <c r="V320" s="174"/>
      <c r="W320" s="174"/>
      <c r="X320" s="174"/>
      <c r="Y320" s="257"/>
      <c r="Z320" s="174"/>
      <c r="AA320" s="174"/>
      <c r="AB320" s="174"/>
      <c r="AC320" s="174"/>
      <c r="AD320" s="174"/>
      <c r="AE320" s="174"/>
      <c r="AF320" s="174"/>
      <c r="AG320" s="174"/>
      <c r="AH320" s="174"/>
      <c r="AI320" s="174"/>
      <c r="AJ320" s="174"/>
      <c r="AK320" s="174"/>
      <c r="AL320" s="203"/>
      <c r="AM320" s="174"/>
      <c r="AN320" s="174"/>
      <c r="AO320" s="174"/>
      <c r="AP320" s="174"/>
      <c r="AQ320" s="174"/>
      <c r="AR320" s="174"/>
      <c r="AS320" s="174"/>
      <c r="AT320" s="174"/>
      <c r="AU320" s="174"/>
      <c r="AV320" s="174"/>
      <c r="AW320" s="174"/>
      <c r="AX320" s="174"/>
      <c r="AY320" s="174"/>
      <c r="AZ320" s="174"/>
      <c r="BA320" s="174"/>
      <c r="BB320" s="174"/>
      <c r="BC320" s="174"/>
      <c r="BD320" s="174"/>
      <c r="BE320" s="174"/>
      <c r="BF320" s="185">
        <f>E320-F320</f>
        <v>0</v>
      </c>
      <c r="BG320" s="174"/>
      <c r="BH320" s="186"/>
      <c r="BI320" s="178"/>
      <c r="BJ320" s="174"/>
      <c r="BK320" s="178"/>
      <c r="BL320" s="247"/>
      <c r="BM320" s="174"/>
      <c r="BN320" s="198" t="s">
        <v>145</v>
      </c>
      <c r="BO320" s="209"/>
      <c r="BP320" s="276" t="s">
        <v>146</v>
      </c>
      <c r="BQ320" s="276"/>
      <c r="BR320" s="189">
        <v>2021</v>
      </c>
      <c r="BS320" s="356"/>
      <c r="BT320" s="316"/>
      <c r="BU320" s="348"/>
      <c r="BV320" s="125"/>
      <c r="BW320" s="125"/>
      <c r="BX320" s="125"/>
      <c r="BY320" s="125"/>
      <c r="BZ320" s="125"/>
      <c r="CA320" s="125"/>
      <c r="CB320" s="125"/>
      <c r="CC320" s="125"/>
      <c r="CD320" s="125"/>
      <c r="CE320" s="125"/>
      <c r="CF320" s="125"/>
      <c r="CG320" s="125"/>
      <c r="CH320" s="125"/>
      <c r="CI320" s="125"/>
      <c r="CJ320" s="56">
        <f t="shared" si="118"/>
        <v>2.5</v>
      </c>
      <c r="CK320" s="56">
        <f t="shared" si="119"/>
        <v>0</v>
      </c>
      <c r="CL320" s="125"/>
      <c r="CM320" s="125"/>
      <c r="CN320" s="125"/>
      <c r="CO320" s="125"/>
      <c r="CP320" s="125"/>
      <c r="CQ320" s="125"/>
      <c r="CR320" s="125"/>
      <c r="CS320" s="125"/>
      <c r="CT320" s="125"/>
      <c r="CU320" s="125"/>
      <c r="CV320" s="125"/>
      <c r="CW320" s="125"/>
      <c r="CX320" s="125"/>
      <c r="CY320" s="125"/>
      <c r="CZ320" s="125"/>
      <c r="DA320" s="125"/>
      <c r="DB320" s="125"/>
      <c r="DC320" s="125"/>
      <c r="DD320" s="125"/>
      <c r="DE320" s="125"/>
      <c r="DF320" s="125"/>
      <c r="DG320" s="125"/>
      <c r="DH320" s="125"/>
      <c r="DI320" s="125"/>
      <c r="DJ320" s="125"/>
      <c r="DK320" s="125"/>
      <c r="DL320" s="125"/>
      <c r="DM320" s="125"/>
      <c r="DN320" s="125"/>
      <c r="DO320" s="125"/>
      <c r="DP320" s="125"/>
      <c r="DQ320" s="125"/>
      <c r="DR320" s="125"/>
      <c r="DS320" s="125"/>
      <c r="DT320" s="125"/>
      <c r="DU320" s="125"/>
      <c r="DV320" s="125"/>
      <c r="DW320" s="125"/>
      <c r="DX320" s="125"/>
      <c r="DY320" s="125"/>
      <c r="DZ320" s="125"/>
      <c r="EA320" s="125"/>
      <c r="EB320" s="125"/>
      <c r="EC320" s="125"/>
      <c r="ED320" s="125"/>
      <c r="EE320" s="125"/>
      <c r="EF320" s="125"/>
      <c r="EG320" s="125"/>
      <c r="EH320" s="125"/>
      <c r="EI320" s="125"/>
      <c r="EJ320" s="125"/>
      <c r="EK320" s="125"/>
      <c r="EL320" s="125"/>
      <c r="EM320" s="125"/>
      <c r="EN320" s="125"/>
      <c r="EO320" s="125"/>
      <c r="EP320" s="125"/>
      <c r="EQ320" s="125"/>
      <c r="ER320" s="125"/>
      <c r="ES320" s="125"/>
      <c r="ET320" s="125"/>
      <c r="EU320" s="125"/>
      <c r="EV320" s="125"/>
      <c r="EW320" s="125"/>
      <c r="EX320" s="125"/>
      <c r="EY320" s="125"/>
      <c r="EZ320" s="125"/>
      <c r="FA320" s="125"/>
      <c r="FB320" s="125"/>
      <c r="FC320" s="125"/>
      <c r="FD320" s="125"/>
      <c r="FE320" s="125"/>
      <c r="FF320" s="125"/>
      <c r="FG320" s="125"/>
      <c r="FH320" s="125"/>
      <c r="FI320" s="125"/>
      <c r="FJ320" s="125"/>
      <c r="FK320" s="125"/>
      <c r="FL320" s="125"/>
      <c r="FM320" s="125"/>
      <c r="FN320" s="125"/>
      <c r="FO320" s="125"/>
      <c r="FP320" s="125"/>
      <c r="FQ320" s="125"/>
      <c r="FR320" s="125"/>
      <c r="FS320" s="125"/>
      <c r="FT320" s="125"/>
      <c r="FU320" s="125"/>
      <c r="FV320" s="125"/>
      <c r="FW320" s="125"/>
      <c r="FX320" s="125"/>
      <c r="FY320" s="125"/>
      <c r="FZ320" s="125"/>
      <c r="GA320" s="125"/>
      <c r="GB320" s="125"/>
      <c r="GC320" s="125"/>
      <c r="GD320" s="125"/>
      <c r="GE320" s="125"/>
      <c r="GF320" s="125"/>
      <c r="GG320" s="125"/>
      <c r="GH320" s="125"/>
      <c r="GI320" s="125"/>
      <c r="GJ320" s="125"/>
      <c r="GK320" s="125"/>
      <c r="GL320" s="125"/>
      <c r="GM320" s="125"/>
      <c r="GN320" s="125"/>
      <c r="GO320" s="125"/>
      <c r="GP320" s="125"/>
      <c r="GQ320" s="125"/>
      <c r="GR320" s="125"/>
      <c r="GS320" s="125"/>
      <c r="GT320" s="125"/>
      <c r="GU320" s="125"/>
      <c r="GV320" s="125"/>
      <c r="GW320" s="125"/>
      <c r="GX320" s="125"/>
      <c r="GY320" s="125"/>
      <c r="GZ320" s="125"/>
      <c r="HA320" s="125"/>
      <c r="HB320" s="125"/>
      <c r="HC320" s="125"/>
      <c r="HD320" s="125"/>
      <c r="HE320" s="125"/>
      <c r="HF320" s="125"/>
      <c r="HG320" s="125"/>
      <c r="HH320" s="125"/>
      <c r="HI320" s="125"/>
      <c r="HJ320" s="125"/>
      <c r="HK320" s="125"/>
      <c r="HL320" s="125"/>
      <c r="HM320" s="125"/>
      <c r="HN320" s="125"/>
      <c r="HO320" s="125"/>
      <c r="HP320" s="125"/>
      <c r="HQ320" s="125"/>
      <c r="HR320" s="125"/>
      <c r="HS320" s="125"/>
      <c r="HT320" s="125"/>
      <c r="HU320" s="125"/>
      <c r="HV320" s="125"/>
      <c r="HW320" s="125"/>
      <c r="HX320" s="125"/>
      <c r="HY320" s="125"/>
      <c r="HZ320" s="125"/>
      <c r="IA320" s="125"/>
      <c r="IB320" s="125"/>
      <c r="IC320" s="125"/>
      <c r="ID320" s="125"/>
      <c r="IE320" s="125"/>
      <c r="IF320" s="125"/>
      <c r="IG320" s="125"/>
      <c r="IH320" s="125"/>
      <c r="II320" s="125"/>
      <c r="IJ320" s="125"/>
      <c r="IK320" s="125"/>
      <c r="IL320" s="125"/>
      <c r="IM320" s="125"/>
      <c r="IN320" s="125"/>
      <c r="IO320" s="125"/>
      <c r="IP320" s="125"/>
      <c r="IQ320" s="125"/>
      <c r="IR320" s="125"/>
      <c r="IS320" s="125"/>
      <c r="IT320" s="125"/>
      <c r="IU320" s="125"/>
      <c r="IV320" s="125"/>
      <c r="IW320" s="125"/>
    </row>
    <row r="321" spans="1:257" s="83" customFormat="1" ht="121.5" x14ac:dyDescent="0.3">
      <c r="A321" s="399" t="s">
        <v>526</v>
      </c>
      <c r="B321" s="232" t="s">
        <v>527</v>
      </c>
      <c r="C321" s="237"/>
      <c r="D321" s="237">
        <f>D322</f>
        <v>2.02</v>
      </c>
      <c r="E321" s="233">
        <f>E322</f>
        <v>2.02</v>
      </c>
      <c r="F321" s="233">
        <f t="shared" ref="F321:BF321" si="140">F322</f>
        <v>1.7</v>
      </c>
      <c r="G321" s="233">
        <f t="shared" si="140"/>
        <v>1.7</v>
      </c>
      <c r="H321" s="233">
        <f t="shared" si="140"/>
        <v>0</v>
      </c>
      <c r="I321" s="233">
        <f t="shared" si="140"/>
        <v>0.1</v>
      </c>
      <c r="J321" s="233">
        <f t="shared" si="140"/>
        <v>0</v>
      </c>
      <c r="K321" s="233">
        <f t="shared" si="140"/>
        <v>0</v>
      </c>
      <c r="L321" s="233">
        <f t="shared" si="140"/>
        <v>0</v>
      </c>
      <c r="M321" s="233">
        <f t="shared" si="140"/>
        <v>0</v>
      </c>
      <c r="N321" s="233">
        <f t="shared" si="140"/>
        <v>0</v>
      </c>
      <c r="O321" s="233">
        <f t="shared" si="140"/>
        <v>0</v>
      </c>
      <c r="P321" s="233">
        <f t="shared" si="140"/>
        <v>0</v>
      </c>
      <c r="Q321" s="233">
        <f t="shared" si="140"/>
        <v>0</v>
      </c>
      <c r="R321" s="233">
        <f t="shared" si="140"/>
        <v>0</v>
      </c>
      <c r="S321" s="233">
        <f t="shared" si="140"/>
        <v>0</v>
      </c>
      <c r="T321" s="233">
        <f t="shared" si="140"/>
        <v>0</v>
      </c>
      <c r="U321" s="233">
        <f t="shared" si="140"/>
        <v>0</v>
      </c>
      <c r="V321" s="233">
        <f t="shared" si="140"/>
        <v>0</v>
      </c>
      <c r="W321" s="233">
        <f t="shared" si="140"/>
        <v>0</v>
      </c>
      <c r="X321" s="233">
        <f t="shared" si="140"/>
        <v>0</v>
      </c>
      <c r="Y321" s="233">
        <f t="shared" si="140"/>
        <v>0.22</v>
      </c>
      <c r="Z321" s="233">
        <f t="shared" si="140"/>
        <v>0.1</v>
      </c>
      <c r="AA321" s="233">
        <f t="shared" si="140"/>
        <v>0.12</v>
      </c>
      <c r="AB321" s="233">
        <f t="shared" si="140"/>
        <v>0</v>
      </c>
      <c r="AC321" s="233">
        <f t="shared" si="140"/>
        <v>0</v>
      </c>
      <c r="AD321" s="233">
        <f t="shared" si="140"/>
        <v>0</v>
      </c>
      <c r="AE321" s="233">
        <f t="shared" si="140"/>
        <v>0</v>
      </c>
      <c r="AF321" s="233">
        <f t="shared" si="140"/>
        <v>0</v>
      </c>
      <c r="AG321" s="233">
        <f t="shared" si="140"/>
        <v>0</v>
      </c>
      <c r="AH321" s="233">
        <f t="shared" si="140"/>
        <v>0</v>
      </c>
      <c r="AI321" s="233">
        <f t="shared" si="140"/>
        <v>0</v>
      </c>
      <c r="AJ321" s="233">
        <f t="shared" si="140"/>
        <v>0</v>
      </c>
      <c r="AK321" s="233">
        <f t="shared" si="140"/>
        <v>0</v>
      </c>
      <c r="AL321" s="233">
        <f t="shared" si="140"/>
        <v>0</v>
      </c>
      <c r="AM321" s="233">
        <f t="shared" si="140"/>
        <v>0</v>
      </c>
      <c r="AN321" s="233">
        <f t="shared" si="140"/>
        <v>0</v>
      </c>
      <c r="AO321" s="233">
        <f t="shared" si="140"/>
        <v>0</v>
      </c>
      <c r="AP321" s="233">
        <f t="shared" si="140"/>
        <v>0</v>
      </c>
      <c r="AQ321" s="233">
        <f t="shared" si="140"/>
        <v>0</v>
      </c>
      <c r="AR321" s="233">
        <f t="shared" si="140"/>
        <v>0</v>
      </c>
      <c r="AS321" s="233">
        <f t="shared" si="140"/>
        <v>0</v>
      </c>
      <c r="AT321" s="233">
        <f t="shared" si="140"/>
        <v>0</v>
      </c>
      <c r="AU321" s="233">
        <f t="shared" si="140"/>
        <v>0</v>
      </c>
      <c r="AV321" s="233">
        <f t="shared" si="140"/>
        <v>0</v>
      </c>
      <c r="AW321" s="233">
        <f t="shared" si="140"/>
        <v>0</v>
      </c>
      <c r="AX321" s="233">
        <f t="shared" si="140"/>
        <v>0</v>
      </c>
      <c r="AY321" s="233">
        <f t="shared" si="140"/>
        <v>0</v>
      </c>
      <c r="AZ321" s="233">
        <f t="shared" si="140"/>
        <v>0</v>
      </c>
      <c r="BA321" s="233">
        <f t="shared" si="140"/>
        <v>0</v>
      </c>
      <c r="BB321" s="233">
        <f t="shared" si="140"/>
        <v>0</v>
      </c>
      <c r="BC321" s="233">
        <f t="shared" si="140"/>
        <v>0</v>
      </c>
      <c r="BD321" s="233">
        <f t="shared" si="140"/>
        <v>0</v>
      </c>
      <c r="BE321" s="233">
        <f t="shared" si="140"/>
        <v>0</v>
      </c>
      <c r="BF321" s="233">
        <f t="shared" si="140"/>
        <v>0.32000000000000006</v>
      </c>
      <c r="BG321" s="237"/>
      <c r="BH321" s="235"/>
      <c r="BI321" s="236"/>
      <c r="BJ321" s="237"/>
      <c r="BK321" s="236"/>
      <c r="BL321" s="234"/>
      <c r="BM321" s="237"/>
      <c r="BN321" s="410"/>
      <c r="BO321" s="407"/>
      <c r="BP321" s="411"/>
      <c r="BQ321" s="411"/>
      <c r="BR321" s="409"/>
      <c r="BS321" s="412"/>
      <c r="BT321" s="402"/>
      <c r="BU321" s="243"/>
      <c r="BV321" s="126"/>
      <c r="BW321" s="126"/>
      <c r="BX321" s="126"/>
      <c r="BY321" s="126"/>
      <c r="BZ321" s="126"/>
      <c r="CA321" s="126"/>
      <c r="CB321" s="126"/>
      <c r="CC321" s="126"/>
      <c r="CD321" s="126"/>
      <c r="CE321" s="126"/>
      <c r="CF321" s="126"/>
      <c r="CG321" s="126"/>
      <c r="CH321" s="126"/>
      <c r="CI321" s="126"/>
      <c r="CJ321" s="56">
        <f t="shared" si="118"/>
        <v>2.02</v>
      </c>
      <c r="CK321" s="56">
        <f t="shared" si="119"/>
        <v>0</v>
      </c>
      <c r="CL321" s="126"/>
      <c r="CM321" s="126"/>
      <c r="CN321" s="126"/>
      <c r="CO321" s="126"/>
      <c r="CP321" s="126"/>
      <c r="CQ321" s="126"/>
      <c r="CR321" s="126"/>
      <c r="CS321" s="126"/>
      <c r="CT321" s="126"/>
      <c r="CU321" s="126"/>
      <c r="CV321" s="126"/>
      <c r="CW321" s="126"/>
      <c r="CX321" s="126"/>
      <c r="CY321" s="126"/>
      <c r="CZ321" s="126"/>
      <c r="DA321" s="126"/>
      <c r="DB321" s="126"/>
      <c r="DC321" s="126"/>
      <c r="DD321" s="126"/>
      <c r="DE321" s="126"/>
      <c r="DF321" s="126"/>
      <c r="DG321" s="126"/>
      <c r="DH321" s="126"/>
      <c r="DI321" s="126"/>
      <c r="DJ321" s="126"/>
      <c r="DK321" s="126"/>
      <c r="DL321" s="126"/>
      <c r="DM321" s="126"/>
      <c r="DN321" s="126"/>
      <c r="DO321" s="126"/>
      <c r="DP321" s="126"/>
      <c r="DQ321" s="126"/>
      <c r="DR321" s="126"/>
      <c r="DS321" s="126"/>
      <c r="DT321" s="126"/>
      <c r="DU321" s="126"/>
      <c r="DV321" s="126"/>
      <c r="DW321" s="126"/>
      <c r="DX321" s="126"/>
      <c r="DY321" s="126"/>
      <c r="DZ321" s="126"/>
      <c r="EA321" s="126"/>
      <c r="EB321" s="126"/>
      <c r="EC321" s="126"/>
      <c r="ED321" s="126"/>
      <c r="EE321" s="126"/>
      <c r="EF321" s="126"/>
      <c r="EG321" s="126"/>
      <c r="EH321" s="126"/>
      <c r="EI321" s="126"/>
      <c r="EJ321" s="126"/>
      <c r="EK321" s="126"/>
      <c r="EL321" s="126"/>
      <c r="EM321" s="126"/>
      <c r="EN321" s="126"/>
      <c r="EO321" s="126"/>
      <c r="EP321" s="126"/>
      <c r="EQ321" s="126"/>
      <c r="ER321" s="126"/>
      <c r="ES321" s="126"/>
      <c r="ET321" s="126"/>
      <c r="EU321" s="126"/>
      <c r="EV321" s="126"/>
      <c r="EW321" s="126"/>
      <c r="EX321" s="126"/>
      <c r="EY321" s="126"/>
      <c r="EZ321" s="126"/>
      <c r="FA321" s="126"/>
      <c r="FB321" s="126"/>
      <c r="FC321" s="126"/>
      <c r="FD321" s="126"/>
      <c r="FE321" s="126"/>
      <c r="FF321" s="126"/>
      <c r="FG321" s="126"/>
      <c r="FH321" s="126"/>
      <c r="FI321" s="126"/>
      <c r="FJ321" s="126"/>
      <c r="FK321" s="126"/>
      <c r="FL321" s="126"/>
      <c r="FM321" s="126"/>
      <c r="FN321" s="126"/>
      <c r="FO321" s="126"/>
      <c r="FP321" s="126"/>
      <c r="FQ321" s="126"/>
      <c r="FR321" s="126"/>
      <c r="FS321" s="126"/>
      <c r="FT321" s="126"/>
      <c r="FU321" s="126"/>
      <c r="FV321" s="126"/>
      <c r="FW321" s="126"/>
      <c r="FX321" s="126"/>
      <c r="FY321" s="126"/>
      <c r="FZ321" s="126"/>
      <c r="GA321" s="126"/>
      <c r="GB321" s="126"/>
      <c r="GC321" s="126"/>
      <c r="GD321" s="126"/>
      <c r="GE321" s="126"/>
      <c r="GF321" s="126"/>
      <c r="GG321" s="126"/>
      <c r="GH321" s="126"/>
      <c r="GI321" s="126"/>
      <c r="GJ321" s="126"/>
      <c r="GK321" s="126"/>
      <c r="GL321" s="126"/>
      <c r="GM321" s="126"/>
      <c r="GN321" s="126"/>
      <c r="GO321" s="126"/>
      <c r="GP321" s="126"/>
      <c r="GQ321" s="126"/>
      <c r="GR321" s="126"/>
      <c r="GS321" s="126"/>
      <c r="GT321" s="126"/>
      <c r="GU321" s="126"/>
      <c r="GV321" s="126"/>
      <c r="GW321" s="126"/>
      <c r="GX321" s="126"/>
      <c r="GY321" s="126"/>
      <c r="GZ321" s="126"/>
      <c r="HA321" s="126"/>
      <c r="HB321" s="126"/>
      <c r="HC321" s="126"/>
      <c r="HD321" s="126"/>
      <c r="HE321" s="126"/>
      <c r="HF321" s="126"/>
      <c r="HG321" s="126"/>
      <c r="HH321" s="126"/>
      <c r="HI321" s="126"/>
      <c r="HJ321" s="126"/>
      <c r="HK321" s="126"/>
      <c r="HL321" s="126"/>
      <c r="HM321" s="126"/>
      <c r="HN321" s="126"/>
      <c r="HO321" s="126"/>
      <c r="HP321" s="126"/>
      <c r="HQ321" s="126"/>
      <c r="HR321" s="126"/>
      <c r="HS321" s="126"/>
      <c r="HT321" s="126"/>
      <c r="HU321" s="126"/>
      <c r="HV321" s="126"/>
      <c r="HW321" s="126"/>
      <c r="HX321" s="126"/>
      <c r="HY321" s="126"/>
      <c r="HZ321" s="126"/>
      <c r="IA321" s="126"/>
      <c r="IB321" s="126"/>
      <c r="IC321" s="126"/>
      <c r="ID321" s="126"/>
      <c r="IE321" s="126"/>
      <c r="IF321" s="126"/>
      <c r="IG321" s="126"/>
      <c r="IH321" s="126"/>
      <c r="II321" s="126"/>
      <c r="IJ321" s="126"/>
      <c r="IK321" s="126"/>
      <c r="IL321" s="126"/>
      <c r="IM321" s="126"/>
      <c r="IN321" s="126"/>
      <c r="IO321" s="126"/>
      <c r="IP321" s="126"/>
      <c r="IQ321" s="126"/>
      <c r="IR321" s="126"/>
      <c r="IS321" s="126"/>
      <c r="IT321" s="126"/>
      <c r="IU321" s="126"/>
      <c r="IV321" s="126"/>
      <c r="IW321" s="126"/>
    </row>
    <row r="322" spans="1:257" s="83" customFormat="1" ht="113.45" customHeight="1" x14ac:dyDescent="0.3">
      <c r="A322" s="246">
        <v>1</v>
      </c>
      <c r="B322" s="298" t="s">
        <v>342</v>
      </c>
      <c r="C322" s="174" t="s">
        <v>217</v>
      </c>
      <c r="D322" s="420">
        <v>2.02</v>
      </c>
      <c r="E322" s="172">
        <f>SUM(G322:X322,Z322:AK322,AM322:BE322)</f>
        <v>2.02</v>
      </c>
      <c r="F322" s="174">
        <f>SUM(G322:H322)</f>
        <v>1.7</v>
      </c>
      <c r="G322" s="174">
        <v>1.7</v>
      </c>
      <c r="H322" s="174"/>
      <c r="I322" s="174">
        <v>0.1</v>
      </c>
      <c r="J322" s="174"/>
      <c r="K322" s="174"/>
      <c r="L322" s="174"/>
      <c r="M322" s="174"/>
      <c r="N322" s="174"/>
      <c r="O322" s="174"/>
      <c r="P322" s="174"/>
      <c r="Q322" s="174"/>
      <c r="R322" s="174"/>
      <c r="S322" s="174"/>
      <c r="T322" s="174"/>
      <c r="U322" s="174"/>
      <c r="V322" s="174"/>
      <c r="W322" s="174"/>
      <c r="X322" s="174"/>
      <c r="Y322" s="203">
        <f>SUM(Z322:AE322)</f>
        <v>0.22</v>
      </c>
      <c r="Z322" s="174">
        <v>0.1</v>
      </c>
      <c r="AA322" s="174">
        <v>0.12</v>
      </c>
      <c r="AB322" s="174"/>
      <c r="AC322" s="174"/>
      <c r="AD322" s="174"/>
      <c r="AE322" s="174"/>
      <c r="AF322" s="174"/>
      <c r="AG322" s="174"/>
      <c r="AH322" s="174"/>
      <c r="AI322" s="174"/>
      <c r="AJ322" s="174"/>
      <c r="AK322" s="174"/>
      <c r="AL322" s="171">
        <f>SUM(AM322:AT322)</f>
        <v>0</v>
      </c>
      <c r="AM322" s="174"/>
      <c r="AN322" s="174"/>
      <c r="AO322" s="174"/>
      <c r="AP322" s="174"/>
      <c r="AQ322" s="174"/>
      <c r="AR322" s="174"/>
      <c r="AS322" s="174"/>
      <c r="AT322" s="174"/>
      <c r="AU322" s="174"/>
      <c r="AV322" s="174"/>
      <c r="AW322" s="174"/>
      <c r="AX322" s="174"/>
      <c r="AY322" s="174"/>
      <c r="AZ322" s="174"/>
      <c r="BA322" s="174"/>
      <c r="BB322" s="174"/>
      <c r="BC322" s="174"/>
      <c r="BD322" s="174"/>
      <c r="BE322" s="174"/>
      <c r="BF322" s="174">
        <f>E322-F322</f>
        <v>0.32000000000000006</v>
      </c>
      <c r="BG322" s="174"/>
      <c r="BH322" s="186"/>
      <c r="BI322" s="178"/>
      <c r="BJ322" s="174"/>
      <c r="BK322" s="178"/>
      <c r="BL322" s="174">
        <v>2.02</v>
      </c>
      <c r="BM322" s="174"/>
      <c r="BN322" s="221" t="s">
        <v>343</v>
      </c>
      <c r="BO322" s="297"/>
      <c r="BP322" s="174" t="s">
        <v>344</v>
      </c>
      <c r="BQ322" s="174"/>
      <c r="BR322" s="189">
        <v>2020</v>
      </c>
      <c r="BS322" s="180"/>
      <c r="BT322" s="373" t="s">
        <v>345</v>
      </c>
      <c r="BU322" s="192"/>
      <c r="BV322" s="89"/>
      <c r="BW322" s="89"/>
      <c r="BX322" s="89"/>
      <c r="BY322" s="89"/>
      <c r="BZ322" s="89"/>
      <c r="CA322" s="89"/>
      <c r="CB322" s="89"/>
      <c r="CC322" s="89"/>
      <c r="CD322" s="89"/>
      <c r="CE322" s="89"/>
      <c r="CF322" s="89"/>
      <c r="CG322" s="89"/>
      <c r="CH322" s="89"/>
      <c r="CI322" s="89"/>
      <c r="CJ322" s="56">
        <f t="shared" si="118"/>
        <v>2.02</v>
      </c>
      <c r="CK322" s="56">
        <f t="shared" si="119"/>
        <v>0</v>
      </c>
      <c r="CL322" s="89"/>
      <c r="CM322" s="89"/>
      <c r="CN322" s="89"/>
      <c r="CO322" s="89"/>
      <c r="CP322" s="89"/>
      <c r="CQ322" s="89"/>
      <c r="CR322" s="89"/>
      <c r="CS322" s="89"/>
      <c r="CT322" s="89"/>
      <c r="CU322" s="89"/>
      <c r="CV322" s="89"/>
      <c r="CW322" s="89"/>
      <c r="CX322" s="89"/>
      <c r="CY322" s="89"/>
      <c r="CZ322" s="89"/>
      <c r="DA322" s="89"/>
      <c r="DB322" s="89"/>
      <c r="DC322" s="89"/>
      <c r="DD322" s="89"/>
      <c r="DE322" s="89"/>
      <c r="DF322" s="89"/>
      <c r="DG322" s="89"/>
      <c r="DH322" s="89"/>
      <c r="DI322" s="89"/>
      <c r="DJ322" s="89"/>
      <c r="DK322" s="89"/>
      <c r="DL322" s="89"/>
      <c r="DM322" s="89"/>
      <c r="DN322" s="89"/>
      <c r="DO322" s="89"/>
      <c r="DP322" s="89"/>
      <c r="DQ322" s="89"/>
      <c r="DR322" s="89"/>
      <c r="DS322" s="89"/>
      <c r="DT322" s="89"/>
      <c r="DU322" s="89"/>
      <c r="DV322" s="89"/>
      <c r="DW322" s="89"/>
      <c r="DX322" s="89"/>
      <c r="DY322" s="89"/>
      <c r="DZ322" s="89"/>
      <c r="EA322" s="89"/>
      <c r="EB322" s="89"/>
      <c r="EC322" s="89"/>
      <c r="ED322" s="89"/>
      <c r="EE322" s="89"/>
      <c r="EF322" s="89"/>
      <c r="EG322" s="89"/>
      <c r="EH322" s="89"/>
      <c r="EI322" s="89"/>
      <c r="EJ322" s="89"/>
      <c r="EK322" s="89"/>
      <c r="EL322" s="89"/>
      <c r="EM322" s="89"/>
      <c r="EN322" s="89"/>
      <c r="EO322" s="89"/>
      <c r="EP322" s="89"/>
      <c r="EQ322" s="89"/>
      <c r="ER322" s="89"/>
      <c r="ES322" s="89"/>
      <c r="ET322" s="89"/>
      <c r="EU322" s="89"/>
      <c r="EV322" s="89"/>
      <c r="EW322" s="89"/>
      <c r="EX322" s="89"/>
      <c r="EY322" s="89"/>
      <c r="EZ322" s="89"/>
      <c r="FA322" s="89"/>
      <c r="FB322" s="89"/>
      <c r="FC322" s="89"/>
      <c r="FD322" s="89"/>
      <c r="FE322" s="89"/>
      <c r="FF322" s="89"/>
      <c r="FG322" s="89"/>
      <c r="FH322" s="89"/>
      <c r="FI322" s="89"/>
      <c r="FJ322" s="89"/>
      <c r="FK322" s="89"/>
      <c r="FL322" s="89"/>
      <c r="FM322" s="89"/>
      <c r="FN322" s="89"/>
      <c r="FO322" s="89"/>
      <c r="FP322" s="89"/>
      <c r="FQ322" s="89"/>
      <c r="FR322" s="89"/>
      <c r="FS322" s="89"/>
      <c r="FT322" s="89"/>
      <c r="FU322" s="89"/>
      <c r="FV322" s="89"/>
      <c r="FW322" s="89"/>
      <c r="FX322" s="89"/>
      <c r="FY322" s="89"/>
      <c r="FZ322" s="89"/>
      <c r="GA322" s="89"/>
      <c r="GB322" s="89"/>
      <c r="GC322" s="89"/>
      <c r="GD322" s="89"/>
      <c r="GE322" s="89"/>
      <c r="GF322" s="89"/>
      <c r="GG322" s="89"/>
      <c r="GH322" s="89"/>
      <c r="GI322" s="89"/>
      <c r="GJ322" s="89"/>
      <c r="GK322" s="89"/>
      <c r="GL322" s="89"/>
      <c r="GM322" s="89"/>
      <c r="GN322" s="89"/>
      <c r="GO322" s="89"/>
      <c r="GP322" s="89"/>
      <c r="GQ322" s="89"/>
      <c r="GR322" s="89"/>
      <c r="GS322" s="89"/>
      <c r="GT322" s="89"/>
      <c r="GU322" s="89"/>
      <c r="GV322" s="89"/>
      <c r="GW322" s="89"/>
      <c r="GX322" s="89"/>
      <c r="GY322" s="89"/>
      <c r="GZ322" s="89"/>
      <c r="HA322" s="89"/>
      <c r="HB322" s="89"/>
      <c r="HC322" s="89"/>
      <c r="HD322" s="89"/>
      <c r="HE322" s="89"/>
      <c r="HF322" s="89"/>
      <c r="HG322" s="89"/>
      <c r="HH322" s="89"/>
      <c r="HI322" s="89"/>
      <c r="HJ322" s="89"/>
      <c r="HK322" s="89"/>
      <c r="HL322" s="89"/>
      <c r="HM322" s="89"/>
      <c r="HN322" s="89"/>
      <c r="HO322" s="89"/>
      <c r="HP322" s="89"/>
      <c r="HQ322" s="89"/>
      <c r="HR322" s="89"/>
      <c r="HS322" s="89"/>
      <c r="HT322" s="89"/>
      <c r="HU322" s="89"/>
      <c r="HV322" s="89"/>
      <c r="HW322" s="89"/>
      <c r="HX322" s="89"/>
      <c r="HY322" s="89"/>
      <c r="HZ322" s="89"/>
      <c r="IA322" s="89"/>
      <c r="IB322" s="89"/>
      <c r="IC322" s="89"/>
      <c r="ID322" s="89"/>
      <c r="IE322" s="89"/>
      <c r="IF322" s="89"/>
      <c r="IG322" s="89"/>
      <c r="IH322" s="89"/>
      <c r="II322" s="89"/>
      <c r="IJ322" s="89"/>
      <c r="IK322" s="89"/>
      <c r="IL322" s="89"/>
      <c r="IM322" s="89"/>
      <c r="IN322" s="89"/>
      <c r="IO322" s="89"/>
      <c r="IP322" s="89"/>
      <c r="IQ322" s="89"/>
      <c r="IR322" s="89"/>
      <c r="IS322" s="89"/>
      <c r="IT322" s="89"/>
      <c r="IU322" s="89"/>
      <c r="IV322" s="89"/>
      <c r="IW322" s="89"/>
    </row>
    <row r="323" spans="1:257" s="83" customFormat="1" ht="141.75" x14ac:dyDescent="0.3">
      <c r="A323" s="399" t="s">
        <v>528</v>
      </c>
      <c r="B323" s="232" t="s">
        <v>560</v>
      </c>
      <c r="C323" s="241"/>
      <c r="D323" s="237">
        <f>SUM(D324:D342)</f>
        <v>17.717999999999996</v>
      </c>
      <c r="E323" s="233">
        <f>SUM(E324:E342)</f>
        <v>14.942000000000002</v>
      </c>
      <c r="F323" s="233">
        <f t="shared" ref="F323:BF323" si="141">SUM(F324:F342)</f>
        <v>3.9940000000000002</v>
      </c>
      <c r="G323" s="233">
        <f t="shared" si="141"/>
        <v>1.4700000000000002</v>
      </c>
      <c r="H323" s="233">
        <f t="shared" si="141"/>
        <v>2.5239999999999996</v>
      </c>
      <c r="I323" s="233">
        <f t="shared" si="141"/>
        <v>3.9930000000000008</v>
      </c>
      <c r="J323" s="233">
        <f t="shared" si="141"/>
        <v>0.7</v>
      </c>
      <c r="K323" s="233">
        <f t="shared" si="141"/>
        <v>0</v>
      </c>
      <c r="L323" s="233">
        <f t="shared" si="141"/>
        <v>0</v>
      </c>
      <c r="M323" s="233">
        <f t="shared" si="141"/>
        <v>4.49</v>
      </c>
      <c r="N323" s="233">
        <f t="shared" si="141"/>
        <v>0</v>
      </c>
      <c r="O323" s="233">
        <f t="shared" si="141"/>
        <v>0</v>
      </c>
      <c r="P323" s="233">
        <f t="shared" si="141"/>
        <v>0</v>
      </c>
      <c r="Q323" s="233">
        <f t="shared" si="141"/>
        <v>0</v>
      </c>
      <c r="R323" s="233">
        <f t="shared" si="141"/>
        <v>0</v>
      </c>
      <c r="S323" s="233">
        <f t="shared" si="141"/>
        <v>0</v>
      </c>
      <c r="T323" s="233">
        <f t="shared" si="141"/>
        <v>0</v>
      </c>
      <c r="U323" s="233">
        <f t="shared" si="141"/>
        <v>0</v>
      </c>
      <c r="V323" s="233">
        <f t="shared" si="141"/>
        <v>0</v>
      </c>
      <c r="W323" s="233">
        <f t="shared" si="141"/>
        <v>0</v>
      </c>
      <c r="X323" s="233">
        <f t="shared" si="141"/>
        <v>0</v>
      </c>
      <c r="Y323" s="233">
        <f t="shared" si="141"/>
        <v>0.28500000000000003</v>
      </c>
      <c r="Z323" s="233">
        <f t="shared" si="141"/>
        <v>0.115</v>
      </c>
      <c r="AA323" s="233">
        <f t="shared" si="141"/>
        <v>0.15</v>
      </c>
      <c r="AB323" s="233">
        <f t="shared" si="141"/>
        <v>0</v>
      </c>
      <c r="AC323" s="233">
        <f t="shared" si="141"/>
        <v>0</v>
      </c>
      <c r="AD323" s="233">
        <f t="shared" si="141"/>
        <v>0.02</v>
      </c>
      <c r="AE323" s="233">
        <f t="shared" si="141"/>
        <v>0</v>
      </c>
      <c r="AF323" s="233">
        <f t="shared" si="141"/>
        <v>0</v>
      </c>
      <c r="AG323" s="233">
        <f t="shared" si="141"/>
        <v>0</v>
      </c>
      <c r="AH323" s="233">
        <f t="shared" si="141"/>
        <v>0</v>
      </c>
      <c r="AI323" s="233">
        <f t="shared" si="141"/>
        <v>0.95000000000000007</v>
      </c>
      <c r="AJ323" s="233">
        <f t="shared" si="141"/>
        <v>0</v>
      </c>
      <c r="AK323" s="233">
        <f t="shared" si="141"/>
        <v>0</v>
      </c>
      <c r="AL323" s="233">
        <f t="shared" si="141"/>
        <v>0</v>
      </c>
      <c r="AM323" s="233">
        <f t="shared" si="141"/>
        <v>0</v>
      </c>
      <c r="AN323" s="233">
        <f t="shared" si="141"/>
        <v>0</v>
      </c>
      <c r="AO323" s="233">
        <f t="shared" si="141"/>
        <v>0</v>
      </c>
      <c r="AP323" s="233">
        <f t="shared" si="141"/>
        <v>0</v>
      </c>
      <c r="AQ323" s="233">
        <f t="shared" si="141"/>
        <v>0</v>
      </c>
      <c r="AR323" s="233">
        <f t="shared" si="141"/>
        <v>0</v>
      </c>
      <c r="AS323" s="233">
        <f t="shared" si="141"/>
        <v>0</v>
      </c>
      <c r="AT323" s="233">
        <f t="shared" si="141"/>
        <v>0</v>
      </c>
      <c r="AU323" s="233">
        <f t="shared" si="141"/>
        <v>0</v>
      </c>
      <c r="AV323" s="233">
        <f t="shared" si="141"/>
        <v>0</v>
      </c>
      <c r="AW323" s="233">
        <f t="shared" si="141"/>
        <v>0.115</v>
      </c>
      <c r="AX323" s="233">
        <f t="shared" si="141"/>
        <v>0</v>
      </c>
      <c r="AY323" s="233">
        <f t="shared" si="141"/>
        <v>0</v>
      </c>
      <c r="AZ323" s="233">
        <f t="shared" si="141"/>
        <v>0</v>
      </c>
      <c r="BA323" s="233">
        <f t="shared" si="141"/>
        <v>0</v>
      </c>
      <c r="BB323" s="233">
        <f t="shared" si="141"/>
        <v>0</v>
      </c>
      <c r="BC323" s="233">
        <f t="shared" si="141"/>
        <v>0</v>
      </c>
      <c r="BD323" s="233">
        <f t="shared" si="141"/>
        <v>0</v>
      </c>
      <c r="BE323" s="233">
        <f t="shared" si="141"/>
        <v>0.41499999999999998</v>
      </c>
      <c r="BF323" s="233">
        <f t="shared" si="141"/>
        <v>10.947999999999999</v>
      </c>
      <c r="BG323" s="413"/>
      <c r="BH323" s="235">
        <f t="shared" si="132"/>
        <v>0</v>
      </c>
      <c r="BI323" s="414"/>
      <c r="BJ323" s="413"/>
      <c r="BK323" s="414"/>
      <c r="BL323" s="413"/>
      <c r="BM323" s="413"/>
      <c r="BN323" s="400"/>
      <c r="BO323" s="401"/>
      <c r="BP323" s="241"/>
      <c r="BQ323" s="401"/>
      <c r="BR323" s="230"/>
      <c r="BS323" s="241"/>
      <c r="BT323" s="402"/>
      <c r="BU323" s="243"/>
      <c r="BV323" s="124"/>
      <c r="BW323" s="124"/>
      <c r="BX323" s="124"/>
      <c r="BY323" s="124"/>
      <c r="BZ323" s="124"/>
      <c r="CA323" s="124"/>
      <c r="CB323" s="124"/>
      <c r="CC323" s="124"/>
      <c r="CD323" s="124"/>
      <c r="CE323" s="124"/>
      <c r="CF323" s="124"/>
      <c r="CG323" s="124"/>
      <c r="CH323" s="124"/>
      <c r="CI323" s="124"/>
      <c r="CJ323" s="56">
        <f t="shared" si="118"/>
        <v>14.942</v>
      </c>
      <c r="CK323" s="56">
        <f t="shared" si="119"/>
        <v>0</v>
      </c>
      <c r="CL323" s="124"/>
      <c r="CM323" s="124"/>
      <c r="CN323" s="124"/>
      <c r="CO323" s="124"/>
      <c r="CP323" s="124"/>
      <c r="CQ323" s="124"/>
      <c r="CR323" s="124"/>
      <c r="CS323" s="124"/>
      <c r="CT323" s="124"/>
      <c r="CU323" s="124"/>
      <c r="CV323" s="124"/>
      <c r="CW323" s="124"/>
      <c r="CX323" s="124"/>
      <c r="CY323" s="124"/>
      <c r="CZ323" s="124"/>
      <c r="DA323" s="124"/>
      <c r="DB323" s="124"/>
      <c r="DC323" s="124"/>
      <c r="DD323" s="124"/>
      <c r="DE323" s="124"/>
      <c r="DF323" s="124"/>
      <c r="DG323" s="124"/>
      <c r="DH323" s="124"/>
      <c r="DI323" s="124"/>
      <c r="DJ323" s="124"/>
      <c r="DK323" s="124"/>
      <c r="DL323" s="124"/>
      <c r="DM323" s="124"/>
      <c r="DN323" s="124"/>
      <c r="DO323" s="124"/>
      <c r="DP323" s="124"/>
      <c r="DQ323" s="124"/>
      <c r="DR323" s="124"/>
      <c r="DS323" s="124"/>
      <c r="DT323" s="124"/>
      <c r="DU323" s="124"/>
      <c r="DV323" s="124"/>
      <c r="DW323" s="124"/>
      <c r="DX323" s="124"/>
      <c r="DY323" s="124"/>
      <c r="DZ323" s="124"/>
      <c r="EA323" s="124"/>
      <c r="EB323" s="124"/>
      <c r="EC323" s="124"/>
      <c r="ED323" s="124"/>
      <c r="EE323" s="124"/>
      <c r="EF323" s="124"/>
      <c r="EG323" s="124"/>
      <c r="EH323" s="124"/>
      <c r="EI323" s="124"/>
      <c r="EJ323" s="124"/>
      <c r="EK323" s="124"/>
      <c r="EL323" s="124"/>
      <c r="EM323" s="124"/>
      <c r="EN323" s="124"/>
      <c r="EO323" s="124"/>
      <c r="EP323" s="124"/>
      <c r="EQ323" s="124"/>
      <c r="ER323" s="124"/>
      <c r="ES323" s="124"/>
      <c r="ET323" s="124"/>
      <c r="EU323" s="124"/>
      <c r="EV323" s="124"/>
      <c r="EW323" s="124"/>
      <c r="EX323" s="124"/>
      <c r="EY323" s="124"/>
      <c r="EZ323" s="124"/>
      <c r="FA323" s="124"/>
      <c r="FB323" s="124"/>
      <c r="FC323" s="124"/>
      <c r="FD323" s="124"/>
      <c r="FE323" s="124"/>
      <c r="FF323" s="124"/>
      <c r="FG323" s="124"/>
      <c r="FH323" s="124"/>
      <c r="FI323" s="124"/>
      <c r="FJ323" s="124"/>
      <c r="FK323" s="124"/>
      <c r="FL323" s="124"/>
      <c r="FM323" s="124"/>
      <c r="FN323" s="124"/>
      <c r="FO323" s="124"/>
      <c r="FP323" s="124"/>
      <c r="FQ323" s="124"/>
      <c r="FR323" s="124"/>
      <c r="FS323" s="124"/>
      <c r="FT323" s="124"/>
      <c r="FU323" s="124"/>
      <c r="FV323" s="124"/>
      <c r="FW323" s="124"/>
      <c r="FX323" s="124"/>
      <c r="FY323" s="124"/>
      <c r="FZ323" s="124"/>
      <c r="GA323" s="124"/>
      <c r="GB323" s="124"/>
      <c r="GC323" s="124"/>
      <c r="GD323" s="124"/>
      <c r="GE323" s="124"/>
      <c r="GF323" s="124"/>
      <c r="GG323" s="124"/>
      <c r="GH323" s="124"/>
      <c r="GI323" s="124"/>
      <c r="GJ323" s="124"/>
      <c r="GK323" s="124"/>
      <c r="GL323" s="124"/>
      <c r="GM323" s="124"/>
      <c r="GN323" s="124"/>
      <c r="GO323" s="124"/>
      <c r="GP323" s="124"/>
      <c r="GQ323" s="124"/>
      <c r="GR323" s="124"/>
      <c r="GS323" s="124"/>
      <c r="GT323" s="124"/>
      <c r="GU323" s="124"/>
      <c r="GV323" s="124"/>
      <c r="GW323" s="124"/>
      <c r="GX323" s="124"/>
      <c r="GY323" s="124"/>
      <c r="GZ323" s="124"/>
      <c r="HA323" s="124"/>
      <c r="HB323" s="124"/>
      <c r="HC323" s="124"/>
      <c r="HD323" s="124"/>
      <c r="HE323" s="124"/>
      <c r="HF323" s="124"/>
      <c r="HG323" s="124"/>
      <c r="HH323" s="124"/>
      <c r="HI323" s="124"/>
      <c r="HJ323" s="124"/>
      <c r="HK323" s="124"/>
      <c r="HL323" s="124"/>
      <c r="HM323" s="124"/>
      <c r="HN323" s="124"/>
      <c r="HO323" s="124"/>
      <c r="HP323" s="124"/>
      <c r="HQ323" s="124"/>
      <c r="HR323" s="124"/>
      <c r="HS323" s="124"/>
      <c r="HT323" s="124"/>
      <c r="HU323" s="124"/>
      <c r="HV323" s="124"/>
      <c r="HW323" s="124"/>
      <c r="HX323" s="124"/>
      <c r="HY323" s="124"/>
      <c r="HZ323" s="124"/>
      <c r="IA323" s="124"/>
      <c r="IB323" s="124"/>
      <c r="IC323" s="124"/>
      <c r="ID323" s="124"/>
      <c r="IE323" s="124"/>
      <c r="IF323" s="124"/>
      <c r="IG323" s="124"/>
      <c r="IH323" s="124"/>
      <c r="II323" s="124"/>
      <c r="IJ323" s="124"/>
      <c r="IK323" s="124"/>
      <c r="IL323" s="124"/>
      <c r="IM323" s="124"/>
      <c r="IN323" s="124"/>
      <c r="IO323" s="124"/>
      <c r="IP323" s="124"/>
      <c r="IQ323" s="124"/>
      <c r="IR323" s="124"/>
      <c r="IS323" s="124"/>
      <c r="IT323" s="124"/>
      <c r="IU323" s="124"/>
      <c r="IV323" s="124"/>
      <c r="IW323" s="124"/>
    </row>
    <row r="324" spans="1:257" s="83" customFormat="1" ht="49.15" customHeight="1" x14ac:dyDescent="0.3">
      <c r="A324" s="246">
        <v>1</v>
      </c>
      <c r="B324" s="286" t="s">
        <v>606</v>
      </c>
      <c r="C324" s="265" t="s">
        <v>78</v>
      </c>
      <c r="D324" s="291">
        <v>2.5</v>
      </c>
      <c r="E324" s="172">
        <f>SUM(G324:X324,Z324:AK324,AM324:BE324)</f>
        <v>2.5</v>
      </c>
      <c r="F324" s="174">
        <f t="shared" ref="F324:F330" si="142">SUM(G324:H324)</f>
        <v>1</v>
      </c>
      <c r="G324" s="171"/>
      <c r="H324" s="171">
        <v>1</v>
      </c>
      <c r="I324" s="171">
        <v>1.5</v>
      </c>
      <c r="J324" s="171"/>
      <c r="K324" s="171"/>
      <c r="L324" s="171"/>
      <c r="M324" s="171"/>
      <c r="N324" s="171"/>
      <c r="O324" s="171"/>
      <c r="P324" s="171"/>
      <c r="Q324" s="171"/>
      <c r="R324" s="171"/>
      <c r="S324" s="171"/>
      <c r="T324" s="171"/>
      <c r="U324" s="171"/>
      <c r="V324" s="171"/>
      <c r="W324" s="171"/>
      <c r="X324" s="171"/>
      <c r="Y324" s="171">
        <f t="shared" ref="Y324:Y342" si="143">SUM(Z324:AE324)</f>
        <v>0</v>
      </c>
      <c r="Z324" s="171"/>
      <c r="AA324" s="171"/>
      <c r="AB324" s="171"/>
      <c r="AC324" s="171"/>
      <c r="AD324" s="171"/>
      <c r="AE324" s="171"/>
      <c r="AF324" s="171"/>
      <c r="AG324" s="171"/>
      <c r="AH324" s="171"/>
      <c r="AI324" s="171"/>
      <c r="AJ324" s="171"/>
      <c r="AK324" s="171"/>
      <c r="AL324" s="171">
        <f t="shared" ref="AL324:AL335" si="144">SUM(AM324:AT324)</f>
        <v>0</v>
      </c>
      <c r="AM324" s="171"/>
      <c r="AN324" s="171"/>
      <c r="AO324" s="171"/>
      <c r="AP324" s="171"/>
      <c r="AQ324" s="171"/>
      <c r="AR324" s="171"/>
      <c r="AS324" s="171"/>
      <c r="AT324" s="171"/>
      <c r="AU324" s="171"/>
      <c r="AV324" s="171"/>
      <c r="AW324" s="171"/>
      <c r="AX324" s="171"/>
      <c r="AY324" s="171"/>
      <c r="AZ324" s="171"/>
      <c r="BA324" s="171"/>
      <c r="BB324" s="171"/>
      <c r="BC324" s="171"/>
      <c r="BD324" s="171"/>
      <c r="BE324" s="171"/>
      <c r="BF324" s="174">
        <f>E324-F324</f>
        <v>1.5</v>
      </c>
      <c r="BG324" s="174"/>
      <c r="BH324" s="186">
        <f>BG324/E324</f>
        <v>0</v>
      </c>
      <c r="BI324" s="174"/>
      <c r="BJ324" s="174"/>
      <c r="BK324" s="174"/>
      <c r="BL324" s="174">
        <v>2.5</v>
      </c>
      <c r="BM324" s="174"/>
      <c r="BN324" s="415" t="s">
        <v>529</v>
      </c>
      <c r="BO324" s="209"/>
      <c r="BP324" s="199" t="s">
        <v>119</v>
      </c>
      <c r="BQ324" s="302"/>
      <c r="BR324" s="189">
        <v>2019</v>
      </c>
      <c r="BS324" s="265"/>
      <c r="BT324" s="416"/>
      <c r="BU324" s="417"/>
      <c r="BV324" s="128"/>
      <c r="BW324" s="127"/>
      <c r="BX324" s="127"/>
      <c r="BY324" s="127"/>
      <c r="BZ324" s="127"/>
      <c r="CA324" s="127"/>
      <c r="CB324" s="127"/>
      <c r="CC324" s="127"/>
      <c r="CD324" s="127"/>
      <c r="CE324" s="127"/>
      <c r="CF324" s="127"/>
      <c r="CG324" s="127"/>
      <c r="CH324" s="127"/>
      <c r="CI324" s="127"/>
      <c r="CJ324" s="56">
        <f t="shared" si="118"/>
        <v>2.5</v>
      </c>
      <c r="CK324" s="56">
        <f t="shared" si="119"/>
        <v>0</v>
      </c>
      <c r="CL324" s="127"/>
      <c r="CM324" s="127"/>
      <c r="CN324" s="127"/>
      <c r="CO324" s="127"/>
      <c r="CP324" s="127"/>
      <c r="CQ324" s="127"/>
      <c r="CR324" s="127"/>
      <c r="CS324" s="127"/>
      <c r="CT324" s="127"/>
      <c r="CU324" s="127"/>
      <c r="CV324" s="127"/>
      <c r="CW324" s="127"/>
      <c r="CX324" s="127"/>
      <c r="CY324" s="127"/>
      <c r="CZ324" s="127"/>
      <c r="DA324" s="127"/>
      <c r="DB324" s="127"/>
      <c r="DC324" s="127"/>
      <c r="DD324" s="127"/>
      <c r="DE324" s="127"/>
      <c r="DF324" s="127"/>
      <c r="DG324" s="127"/>
      <c r="DH324" s="127"/>
      <c r="DI324" s="127"/>
      <c r="DJ324" s="127"/>
      <c r="DK324" s="127"/>
      <c r="DL324" s="127"/>
      <c r="DM324" s="127"/>
      <c r="DN324" s="127"/>
      <c r="DO324" s="127"/>
      <c r="DP324" s="127"/>
      <c r="DQ324" s="127"/>
      <c r="DR324" s="127"/>
      <c r="DS324" s="127"/>
      <c r="DT324" s="127"/>
      <c r="DU324" s="127"/>
      <c r="DV324" s="127"/>
      <c r="DW324" s="127"/>
      <c r="DX324" s="127"/>
      <c r="DY324" s="127"/>
      <c r="DZ324" s="127"/>
      <c r="EA324" s="127"/>
      <c r="EB324" s="127"/>
      <c r="EC324" s="127"/>
      <c r="ED324" s="127"/>
      <c r="EE324" s="127"/>
      <c r="EF324" s="127"/>
      <c r="EG324" s="127"/>
      <c r="EH324" s="127"/>
      <c r="EI324" s="127"/>
      <c r="EJ324" s="127"/>
      <c r="EK324" s="127"/>
      <c r="EL324" s="127"/>
      <c r="EM324" s="127"/>
      <c r="EN324" s="127"/>
      <c r="EO324" s="127"/>
      <c r="EP324" s="127"/>
      <c r="EQ324" s="127"/>
      <c r="ER324" s="127"/>
      <c r="ES324" s="127"/>
      <c r="ET324" s="127"/>
      <c r="EU324" s="127"/>
      <c r="EV324" s="127"/>
      <c r="EW324" s="127"/>
      <c r="EX324" s="127"/>
      <c r="EY324" s="127"/>
      <c r="EZ324" s="127"/>
      <c r="FA324" s="127"/>
      <c r="FB324" s="127"/>
      <c r="FC324" s="127"/>
      <c r="FD324" s="127"/>
      <c r="FE324" s="127"/>
      <c r="FF324" s="127"/>
      <c r="FG324" s="127"/>
      <c r="FH324" s="127"/>
      <c r="FI324" s="127"/>
      <c r="FJ324" s="127"/>
      <c r="FK324" s="127"/>
      <c r="FL324" s="127"/>
      <c r="FM324" s="127"/>
      <c r="FN324" s="127"/>
      <c r="FO324" s="127"/>
      <c r="FP324" s="127"/>
      <c r="FQ324" s="127"/>
      <c r="FR324" s="127"/>
      <c r="FS324" s="127"/>
      <c r="FT324" s="127"/>
      <c r="FU324" s="127"/>
      <c r="FV324" s="127"/>
      <c r="FW324" s="127"/>
      <c r="FX324" s="127"/>
      <c r="FY324" s="127"/>
      <c r="FZ324" s="127"/>
      <c r="GA324" s="127"/>
      <c r="GB324" s="127"/>
      <c r="GC324" s="127"/>
      <c r="GD324" s="127"/>
      <c r="GE324" s="127"/>
      <c r="GF324" s="127"/>
      <c r="GG324" s="127"/>
      <c r="GH324" s="127"/>
      <c r="GI324" s="127"/>
      <c r="GJ324" s="127"/>
      <c r="GK324" s="127"/>
      <c r="GL324" s="127"/>
      <c r="GM324" s="127"/>
      <c r="GN324" s="127"/>
      <c r="GO324" s="127"/>
      <c r="GP324" s="127"/>
      <c r="GQ324" s="127"/>
      <c r="GR324" s="127"/>
      <c r="GS324" s="127"/>
      <c r="GT324" s="127"/>
      <c r="GU324" s="127"/>
      <c r="GV324" s="127"/>
      <c r="GW324" s="127"/>
      <c r="GX324" s="127"/>
      <c r="GY324" s="127"/>
      <c r="GZ324" s="127"/>
      <c r="HA324" s="127"/>
      <c r="HB324" s="127"/>
      <c r="HC324" s="127"/>
      <c r="HD324" s="127"/>
      <c r="HE324" s="127"/>
      <c r="HF324" s="127"/>
      <c r="HG324" s="127"/>
      <c r="HH324" s="127"/>
      <c r="HI324" s="127"/>
      <c r="HJ324" s="127"/>
      <c r="HK324" s="127"/>
      <c r="HL324" s="127"/>
      <c r="HM324" s="127"/>
      <c r="HN324" s="127"/>
      <c r="HO324" s="127"/>
      <c r="HP324" s="127"/>
      <c r="HQ324" s="127"/>
      <c r="HR324" s="127"/>
      <c r="HS324" s="127"/>
      <c r="HT324" s="127"/>
      <c r="HU324" s="127"/>
      <c r="HV324" s="127"/>
      <c r="HW324" s="127"/>
      <c r="HX324" s="127"/>
      <c r="HY324" s="127"/>
      <c r="HZ324" s="127"/>
      <c r="IA324" s="127"/>
      <c r="IB324" s="127"/>
      <c r="IC324" s="127"/>
      <c r="ID324" s="127"/>
      <c r="IE324" s="127"/>
      <c r="IF324" s="127"/>
      <c r="IG324" s="127"/>
      <c r="IH324" s="127"/>
      <c r="II324" s="127"/>
      <c r="IJ324" s="127"/>
      <c r="IK324" s="127"/>
      <c r="IL324" s="127"/>
      <c r="IM324" s="127"/>
      <c r="IN324" s="127"/>
      <c r="IO324" s="127"/>
      <c r="IP324" s="127"/>
      <c r="IQ324" s="127"/>
      <c r="IR324" s="127"/>
      <c r="IS324" s="127"/>
      <c r="IT324" s="127"/>
      <c r="IU324" s="127"/>
      <c r="IV324" s="127"/>
      <c r="IW324" s="127"/>
    </row>
    <row r="325" spans="1:257" s="83" customFormat="1" ht="161.44999999999999" customHeight="1" x14ac:dyDescent="0.3">
      <c r="A325" s="246">
        <v>2</v>
      </c>
      <c r="B325" s="286" t="s">
        <v>140</v>
      </c>
      <c r="C325" s="265" t="s">
        <v>87</v>
      </c>
      <c r="D325" s="291">
        <v>1.9</v>
      </c>
      <c r="E325" s="172">
        <f>SUM(G325:X325,Z325:AK325,AM325:BE325)</f>
        <v>1.9000000000000001</v>
      </c>
      <c r="F325" s="174">
        <f t="shared" si="142"/>
        <v>0.46</v>
      </c>
      <c r="G325" s="171">
        <v>0.46</v>
      </c>
      <c r="H325" s="171"/>
      <c r="I325" s="171">
        <v>0.64</v>
      </c>
      <c r="J325" s="171">
        <v>0.1</v>
      </c>
      <c r="K325" s="171"/>
      <c r="L325" s="171"/>
      <c r="M325" s="171"/>
      <c r="N325" s="171"/>
      <c r="O325" s="171"/>
      <c r="P325" s="171"/>
      <c r="Q325" s="171"/>
      <c r="R325" s="171"/>
      <c r="S325" s="171"/>
      <c r="T325" s="171"/>
      <c r="U325" s="171"/>
      <c r="V325" s="171"/>
      <c r="W325" s="171"/>
      <c r="X325" s="171"/>
      <c r="Y325" s="171">
        <f t="shared" si="143"/>
        <v>0.15</v>
      </c>
      <c r="Z325" s="171"/>
      <c r="AA325" s="171">
        <v>0.15</v>
      </c>
      <c r="AB325" s="171"/>
      <c r="AC325" s="171"/>
      <c r="AD325" s="171"/>
      <c r="AE325" s="171"/>
      <c r="AF325" s="171"/>
      <c r="AG325" s="171"/>
      <c r="AH325" s="171"/>
      <c r="AI325" s="171">
        <v>0.55000000000000004</v>
      </c>
      <c r="AJ325" s="171"/>
      <c r="AK325" s="171"/>
      <c r="AL325" s="171">
        <f t="shared" si="144"/>
        <v>0</v>
      </c>
      <c r="AM325" s="171"/>
      <c r="AN325" s="171"/>
      <c r="AO325" s="171"/>
      <c r="AP325" s="171"/>
      <c r="AQ325" s="171"/>
      <c r="AR325" s="171"/>
      <c r="AS325" s="171"/>
      <c r="AT325" s="171"/>
      <c r="AU325" s="171"/>
      <c r="AV325" s="171"/>
      <c r="AW325" s="171"/>
      <c r="AX325" s="171"/>
      <c r="AY325" s="171"/>
      <c r="AZ325" s="171"/>
      <c r="BA325" s="171"/>
      <c r="BB325" s="171"/>
      <c r="BC325" s="171"/>
      <c r="BD325" s="171"/>
      <c r="BE325" s="171"/>
      <c r="BF325" s="174">
        <f>E325-F325</f>
        <v>1.4400000000000002</v>
      </c>
      <c r="BG325" s="174"/>
      <c r="BH325" s="186">
        <f>BG325/E325</f>
        <v>0</v>
      </c>
      <c r="BI325" s="174"/>
      <c r="BJ325" s="174"/>
      <c r="BK325" s="174"/>
      <c r="BL325" s="174">
        <v>1.9</v>
      </c>
      <c r="BM325" s="174"/>
      <c r="BN325" s="415" t="s">
        <v>530</v>
      </c>
      <c r="BO325" s="209"/>
      <c r="BP325" s="199" t="s">
        <v>531</v>
      </c>
      <c r="BQ325" s="302"/>
      <c r="BR325" s="189" t="s">
        <v>142</v>
      </c>
      <c r="BS325" s="265"/>
      <c r="BT325" s="416"/>
      <c r="BU325" s="417"/>
      <c r="BV325" s="128"/>
      <c r="BW325" s="127"/>
      <c r="BX325" s="127"/>
      <c r="BY325" s="127"/>
      <c r="BZ325" s="127"/>
      <c r="CA325" s="127"/>
      <c r="CB325" s="127"/>
      <c r="CC325" s="127"/>
      <c r="CD325" s="127"/>
      <c r="CE325" s="127"/>
      <c r="CF325" s="127"/>
      <c r="CG325" s="127"/>
      <c r="CH325" s="127"/>
      <c r="CI325" s="127"/>
      <c r="CJ325" s="56">
        <f t="shared" si="118"/>
        <v>1.9000000000000001</v>
      </c>
      <c r="CK325" s="56">
        <f t="shared" si="119"/>
        <v>0</v>
      </c>
      <c r="CL325" s="127"/>
      <c r="CM325" s="127"/>
      <c r="CN325" s="127"/>
      <c r="CO325" s="127"/>
      <c r="CP325" s="127"/>
      <c r="CQ325" s="127"/>
      <c r="CR325" s="127"/>
      <c r="CS325" s="127"/>
      <c r="CT325" s="127"/>
      <c r="CU325" s="127"/>
      <c r="CV325" s="127"/>
      <c r="CW325" s="127"/>
      <c r="CX325" s="127"/>
      <c r="CY325" s="127"/>
      <c r="CZ325" s="127"/>
      <c r="DA325" s="127"/>
      <c r="DB325" s="127"/>
      <c r="DC325" s="127"/>
      <c r="DD325" s="127"/>
      <c r="DE325" s="127"/>
      <c r="DF325" s="127"/>
      <c r="DG325" s="127"/>
      <c r="DH325" s="127"/>
      <c r="DI325" s="127"/>
      <c r="DJ325" s="127"/>
      <c r="DK325" s="127"/>
      <c r="DL325" s="127"/>
      <c r="DM325" s="127"/>
      <c r="DN325" s="127"/>
      <c r="DO325" s="127"/>
      <c r="DP325" s="127"/>
      <c r="DQ325" s="127"/>
      <c r="DR325" s="127"/>
      <c r="DS325" s="127"/>
      <c r="DT325" s="127"/>
      <c r="DU325" s="127"/>
      <c r="DV325" s="127"/>
      <c r="DW325" s="127"/>
      <c r="DX325" s="127"/>
      <c r="DY325" s="127"/>
      <c r="DZ325" s="127"/>
      <c r="EA325" s="127"/>
      <c r="EB325" s="127"/>
      <c r="EC325" s="127"/>
      <c r="ED325" s="127"/>
      <c r="EE325" s="127"/>
      <c r="EF325" s="127"/>
      <c r="EG325" s="127"/>
      <c r="EH325" s="127"/>
      <c r="EI325" s="127"/>
      <c r="EJ325" s="127"/>
      <c r="EK325" s="127"/>
      <c r="EL325" s="127"/>
      <c r="EM325" s="127"/>
      <c r="EN325" s="127"/>
      <c r="EO325" s="127"/>
      <c r="EP325" s="127"/>
      <c r="EQ325" s="127"/>
      <c r="ER325" s="127"/>
      <c r="ES325" s="127"/>
      <c r="ET325" s="127"/>
      <c r="EU325" s="127"/>
      <c r="EV325" s="127"/>
      <c r="EW325" s="127"/>
      <c r="EX325" s="127"/>
      <c r="EY325" s="127"/>
      <c r="EZ325" s="127"/>
      <c r="FA325" s="127"/>
      <c r="FB325" s="127"/>
      <c r="FC325" s="127"/>
      <c r="FD325" s="127"/>
      <c r="FE325" s="127"/>
      <c r="FF325" s="127"/>
      <c r="FG325" s="127"/>
      <c r="FH325" s="127"/>
      <c r="FI325" s="127"/>
      <c r="FJ325" s="127"/>
      <c r="FK325" s="127"/>
      <c r="FL325" s="127"/>
      <c r="FM325" s="127"/>
      <c r="FN325" s="127"/>
      <c r="FO325" s="127"/>
      <c r="FP325" s="127"/>
      <c r="FQ325" s="127"/>
      <c r="FR325" s="127"/>
      <c r="FS325" s="127"/>
      <c r="FT325" s="127"/>
      <c r="FU325" s="127"/>
      <c r="FV325" s="127"/>
      <c r="FW325" s="127"/>
      <c r="FX325" s="127"/>
      <c r="FY325" s="127"/>
      <c r="FZ325" s="127"/>
      <c r="GA325" s="127"/>
      <c r="GB325" s="127"/>
      <c r="GC325" s="127"/>
      <c r="GD325" s="127"/>
      <c r="GE325" s="127"/>
      <c r="GF325" s="127"/>
      <c r="GG325" s="127"/>
      <c r="GH325" s="127"/>
      <c r="GI325" s="127"/>
      <c r="GJ325" s="127"/>
      <c r="GK325" s="127"/>
      <c r="GL325" s="127"/>
      <c r="GM325" s="127"/>
      <c r="GN325" s="127"/>
      <c r="GO325" s="127"/>
      <c r="GP325" s="127"/>
      <c r="GQ325" s="127"/>
      <c r="GR325" s="127"/>
      <c r="GS325" s="127"/>
      <c r="GT325" s="127"/>
      <c r="GU325" s="127"/>
      <c r="GV325" s="127"/>
      <c r="GW325" s="127"/>
      <c r="GX325" s="127"/>
      <c r="GY325" s="127"/>
      <c r="GZ325" s="127"/>
      <c r="HA325" s="127"/>
      <c r="HB325" s="127"/>
      <c r="HC325" s="127"/>
      <c r="HD325" s="127"/>
      <c r="HE325" s="127"/>
      <c r="HF325" s="127"/>
      <c r="HG325" s="127"/>
      <c r="HH325" s="127"/>
      <c r="HI325" s="127"/>
      <c r="HJ325" s="127"/>
      <c r="HK325" s="127"/>
      <c r="HL325" s="127"/>
      <c r="HM325" s="127"/>
      <c r="HN325" s="127"/>
      <c r="HO325" s="127"/>
      <c r="HP325" s="127"/>
      <c r="HQ325" s="127"/>
      <c r="HR325" s="127"/>
      <c r="HS325" s="127"/>
      <c r="HT325" s="127"/>
      <c r="HU325" s="127"/>
      <c r="HV325" s="127"/>
      <c r="HW325" s="127"/>
      <c r="HX325" s="127"/>
      <c r="HY325" s="127"/>
      <c r="HZ325" s="127"/>
      <c r="IA325" s="127"/>
      <c r="IB325" s="127"/>
      <c r="IC325" s="127"/>
      <c r="ID325" s="127"/>
      <c r="IE325" s="127"/>
      <c r="IF325" s="127"/>
      <c r="IG325" s="127"/>
      <c r="IH325" s="127"/>
      <c r="II325" s="127"/>
      <c r="IJ325" s="127"/>
      <c r="IK325" s="127"/>
      <c r="IL325" s="127"/>
      <c r="IM325" s="127"/>
      <c r="IN325" s="127"/>
      <c r="IO325" s="127"/>
      <c r="IP325" s="127"/>
      <c r="IQ325" s="127"/>
      <c r="IR325" s="127"/>
      <c r="IS325" s="127"/>
      <c r="IT325" s="127"/>
      <c r="IU325" s="127"/>
      <c r="IV325" s="127"/>
      <c r="IW325" s="127"/>
    </row>
    <row r="326" spans="1:257" s="83" customFormat="1" ht="115.9" customHeight="1" x14ac:dyDescent="0.3">
      <c r="A326" s="246">
        <v>3</v>
      </c>
      <c r="B326" s="259" t="s">
        <v>148</v>
      </c>
      <c r="C326" s="217" t="s">
        <v>149</v>
      </c>
      <c r="D326" s="427">
        <v>2.5299999999999998</v>
      </c>
      <c r="E326" s="281">
        <f>SUM(G326:X326,Z326:AK326,AM326:BE326)</f>
        <v>2.5299999999999998</v>
      </c>
      <c r="F326" s="174">
        <f t="shared" si="142"/>
        <v>0.03</v>
      </c>
      <c r="G326" s="217"/>
      <c r="H326" s="217">
        <v>0.03</v>
      </c>
      <c r="I326" s="217"/>
      <c r="J326" s="217"/>
      <c r="K326" s="217"/>
      <c r="L326" s="217"/>
      <c r="M326" s="217">
        <v>2.5</v>
      </c>
      <c r="N326" s="217"/>
      <c r="O326" s="217"/>
      <c r="P326" s="217"/>
      <c r="Q326" s="217"/>
      <c r="R326" s="217"/>
      <c r="S326" s="217"/>
      <c r="T326" s="217"/>
      <c r="U326" s="217"/>
      <c r="V326" s="217"/>
      <c r="W326" s="217"/>
      <c r="X326" s="217"/>
      <c r="Y326" s="247">
        <f t="shared" si="143"/>
        <v>0</v>
      </c>
      <c r="Z326" s="217"/>
      <c r="AA326" s="217"/>
      <c r="AB326" s="217"/>
      <c r="AC326" s="217"/>
      <c r="AD326" s="217"/>
      <c r="AE326" s="217"/>
      <c r="AF326" s="217"/>
      <c r="AG326" s="217"/>
      <c r="AH326" s="217"/>
      <c r="AI326" s="217"/>
      <c r="AJ326" s="217"/>
      <c r="AK326" s="217"/>
      <c r="AL326" s="171">
        <f t="shared" si="144"/>
        <v>0</v>
      </c>
      <c r="AM326" s="217"/>
      <c r="AN326" s="217"/>
      <c r="AO326" s="217"/>
      <c r="AP326" s="217"/>
      <c r="AQ326" s="217"/>
      <c r="AR326" s="217"/>
      <c r="AS326" s="217"/>
      <c r="AT326" s="217"/>
      <c r="AU326" s="217"/>
      <c r="AV326" s="217"/>
      <c r="AW326" s="217"/>
      <c r="AX326" s="217"/>
      <c r="AY326" s="217"/>
      <c r="AZ326" s="217"/>
      <c r="BA326" s="217"/>
      <c r="BB326" s="217"/>
      <c r="BC326" s="217"/>
      <c r="BD326" s="217"/>
      <c r="BE326" s="217"/>
      <c r="BF326" s="174">
        <f>E326-F326</f>
        <v>2.5</v>
      </c>
      <c r="BG326" s="217"/>
      <c r="BH326" s="186">
        <f>BG326/E326</f>
        <v>0</v>
      </c>
      <c r="BI326" s="282"/>
      <c r="BJ326" s="217"/>
      <c r="BK326" s="282"/>
      <c r="BL326" s="217">
        <v>2.5299999999999998</v>
      </c>
      <c r="BM326" s="217"/>
      <c r="BN326" s="283" t="s">
        <v>150</v>
      </c>
      <c r="BO326" s="217" t="s">
        <v>132</v>
      </c>
      <c r="BP326" s="217" t="s">
        <v>119</v>
      </c>
      <c r="BQ326" s="284"/>
      <c r="BR326" s="189" t="s">
        <v>142</v>
      </c>
      <c r="BS326" s="180"/>
      <c r="BT326" s="170"/>
      <c r="BU326" s="192">
        <f>SUM(G326:X326,Z326:AK326,AM326:BE326)</f>
        <v>2.5299999999999998</v>
      </c>
      <c r="BV326" s="48"/>
      <c r="BW326" s="48"/>
      <c r="BX326" s="48"/>
      <c r="BY326" s="48"/>
      <c r="BZ326" s="48"/>
      <c r="CA326" s="48"/>
      <c r="CB326" s="48"/>
      <c r="CC326" s="48"/>
      <c r="CD326" s="48"/>
      <c r="CE326" s="48"/>
      <c r="CF326" s="48"/>
      <c r="CG326" s="48"/>
      <c r="CH326" s="48"/>
      <c r="CI326" s="48"/>
      <c r="CJ326" s="56">
        <f t="shared" si="118"/>
        <v>2.5299999999999998</v>
      </c>
      <c r="CK326" s="56">
        <f t="shared" si="119"/>
        <v>0</v>
      </c>
      <c r="CL326" s="48"/>
      <c r="CM326" s="48"/>
      <c r="CN326" s="48"/>
      <c r="CO326" s="48"/>
      <c r="CP326" s="48"/>
      <c r="CQ326" s="48"/>
      <c r="CR326" s="48"/>
      <c r="CS326" s="48"/>
      <c r="CT326" s="48"/>
      <c r="CU326" s="48"/>
      <c r="CV326" s="48"/>
      <c r="CW326" s="48"/>
      <c r="CX326" s="48"/>
      <c r="CY326" s="48"/>
      <c r="CZ326" s="48"/>
      <c r="DA326" s="48"/>
      <c r="DB326" s="48"/>
      <c r="DC326" s="48"/>
      <c r="DD326" s="48"/>
      <c r="DE326" s="48"/>
      <c r="DF326" s="48"/>
      <c r="DG326" s="48"/>
      <c r="DH326" s="48"/>
      <c r="DI326" s="48"/>
      <c r="DJ326" s="48"/>
      <c r="DK326" s="48"/>
      <c r="DL326" s="48"/>
      <c r="DM326" s="48"/>
      <c r="DN326" s="48"/>
      <c r="DO326" s="48"/>
      <c r="DP326" s="48"/>
      <c r="DQ326" s="48"/>
      <c r="DR326" s="48"/>
      <c r="DS326" s="48"/>
      <c r="DT326" s="48"/>
      <c r="DU326" s="48"/>
      <c r="DV326" s="48"/>
      <c r="DW326" s="48"/>
      <c r="DX326" s="48"/>
      <c r="DY326" s="48"/>
      <c r="DZ326" s="48"/>
      <c r="EA326" s="48"/>
      <c r="EB326" s="48"/>
      <c r="EC326" s="48"/>
      <c r="ED326" s="48"/>
      <c r="EE326" s="48"/>
      <c r="EF326" s="48"/>
      <c r="EG326" s="48"/>
      <c r="EH326" s="48"/>
      <c r="EI326" s="48"/>
      <c r="EJ326" s="48"/>
      <c r="EK326" s="48"/>
      <c r="EL326" s="48"/>
      <c r="EM326" s="48"/>
      <c r="EN326" s="48"/>
      <c r="EO326" s="48"/>
      <c r="EP326" s="48"/>
      <c r="EQ326" s="48"/>
      <c r="ER326" s="48"/>
      <c r="ES326" s="48"/>
      <c r="ET326" s="48"/>
      <c r="EU326" s="48"/>
      <c r="EV326" s="48"/>
      <c r="EW326" s="48"/>
      <c r="EX326" s="48"/>
      <c r="EY326" s="48"/>
      <c r="EZ326" s="48"/>
      <c r="FA326" s="48"/>
      <c r="FB326" s="48"/>
      <c r="FC326" s="48"/>
      <c r="FD326" s="48"/>
      <c r="FE326" s="48"/>
      <c r="FF326" s="48"/>
      <c r="FG326" s="48"/>
      <c r="FH326" s="48"/>
      <c r="FI326" s="48"/>
      <c r="FJ326" s="48"/>
      <c r="FK326" s="48"/>
      <c r="FL326" s="48"/>
      <c r="FM326" s="48"/>
      <c r="FN326" s="48"/>
      <c r="FO326" s="48"/>
      <c r="FP326" s="48"/>
      <c r="FQ326" s="48"/>
      <c r="FR326" s="48"/>
      <c r="FS326" s="48"/>
      <c r="FT326" s="48"/>
      <c r="FU326" s="48"/>
      <c r="FV326" s="48"/>
      <c r="FW326" s="48"/>
      <c r="FX326" s="48"/>
      <c r="FY326" s="48"/>
      <c r="FZ326" s="48"/>
      <c r="GA326" s="48"/>
      <c r="GB326" s="48"/>
      <c r="GC326" s="48"/>
      <c r="GD326" s="48"/>
      <c r="GE326" s="48"/>
      <c r="GF326" s="48"/>
      <c r="GG326" s="48"/>
      <c r="GH326" s="48"/>
      <c r="GI326" s="48"/>
      <c r="GJ326" s="48"/>
      <c r="GK326" s="48"/>
      <c r="GL326" s="48"/>
      <c r="GM326" s="48"/>
      <c r="GN326" s="48"/>
      <c r="GO326" s="48"/>
      <c r="GP326" s="48"/>
      <c r="GQ326" s="48"/>
      <c r="GR326" s="48"/>
      <c r="GS326" s="48"/>
      <c r="GT326" s="48"/>
      <c r="GU326" s="48"/>
      <c r="GV326" s="48"/>
      <c r="GW326" s="48"/>
      <c r="GX326" s="48"/>
      <c r="GY326" s="48"/>
      <c r="GZ326" s="48"/>
      <c r="HA326" s="48"/>
      <c r="HB326" s="48"/>
      <c r="HC326" s="48"/>
      <c r="HD326" s="48"/>
      <c r="HE326" s="48"/>
      <c r="HF326" s="48"/>
      <c r="HG326" s="48"/>
      <c r="HH326" s="48"/>
      <c r="HI326" s="48"/>
      <c r="HJ326" s="48"/>
      <c r="HK326" s="48"/>
      <c r="HL326" s="48"/>
      <c r="HM326" s="48"/>
      <c r="HN326" s="48"/>
      <c r="HO326" s="48"/>
      <c r="HP326" s="48"/>
      <c r="HQ326" s="48"/>
      <c r="HR326" s="48"/>
      <c r="HS326" s="48"/>
      <c r="HT326" s="48"/>
      <c r="HU326" s="48"/>
      <c r="HV326" s="48"/>
      <c r="HW326" s="48"/>
      <c r="HX326" s="48"/>
      <c r="HY326" s="48"/>
      <c r="HZ326" s="48"/>
      <c r="IA326" s="48"/>
      <c r="IB326" s="48"/>
      <c r="IC326" s="48"/>
      <c r="ID326" s="48"/>
      <c r="IE326" s="48"/>
      <c r="IF326" s="48"/>
      <c r="IG326" s="48"/>
      <c r="IH326" s="48"/>
      <c r="II326" s="48"/>
      <c r="IJ326" s="48"/>
      <c r="IK326" s="48"/>
      <c r="IL326" s="48"/>
      <c r="IM326" s="48"/>
      <c r="IN326" s="48"/>
      <c r="IO326" s="48"/>
      <c r="IP326" s="48"/>
      <c r="IQ326" s="48"/>
      <c r="IR326" s="48"/>
      <c r="IS326" s="48"/>
      <c r="IT326" s="48"/>
      <c r="IU326" s="48"/>
      <c r="IV326" s="48"/>
      <c r="IW326" s="48"/>
    </row>
    <row r="327" spans="1:257" s="83" customFormat="1" ht="121.5" x14ac:dyDescent="0.3">
      <c r="A327" s="246">
        <v>4</v>
      </c>
      <c r="B327" s="202" t="s">
        <v>168</v>
      </c>
      <c r="C327" s="174" t="s">
        <v>154</v>
      </c>
      <c r="D327" s="420">
        <v>2.8</v>
      </c>
      <c r="E327" s="172">
        <f>SUM(G327:X327,Z327:AK327,AM327:BE327)</f>
        <v>2.8000000000000003</v>
      </c>
      <c r="F327" s="174">
        <f t="shared" si="142"/>
        <v>1.1000000000000001</v>
      </c>
      <c r="G327" s="174">
        <v>0.5</v>
      </c>
      <c r="H327" s="174">
        <v>0.6</v>
      </c>
      <c r="I327" s="247">
        <v>0.8</v>
      </c>
      <c r="J327" s="247">
        <v>0.2</v>
      </c>
      <c r="K327" s="171"/>
      <c r="L327" s="171"/>
      <c r="M327" s="171">
        <v>0.4</v>
      </c>
      <c r="N327" s="171"/>
      <c r="O327" s="171"/>
      <c r="P327" s="171"/>
      <c r="Q327" s="171"/>
      <c r="R327" s="171"/>
      <c r="S327" s="171"/>
      <c r="T327" s="171"/>
      <c r="U327" s="171"/>
      <c r="V327" s="171"/>
      <c r="W327" s="171"/>
      <c r="X327" s="171"/>
      <c r="Y327" s="171">
        <f t="shared" si="143"/>
        <v>0.1</v>
      </c>
      <c r="Z327" s="171">
        <v>0.1</v>
      </c>
      <c r="AA327" s="171"/>
      <c r="AB327" s="171"/>
      <c r="AC327" s="171"/>
      <c r="AD327" s="171"/>
      <c r="AE327" s="171"/>
      <c r="AF327" s="171"/>
      <c r="AG327" s="171"/>
      <c r="AH327" s="171"/>
      <c r="AI327" s="171"/>
      <c r="AJ327" s="171"/>
      <c r="AK327" s="171"/>
      <c r="AL327" s="171">
        <f t="shared" si="144"/>
        <v>0</v>
      </c>
      <c r="AM327" s="171"/>
      <c r="AN327" s="171"/>
      <c r="AO327" s="171"/>
      <c r="AP327" s="171"/>
      <c r="AQ327" s="171"/>
      <c r="AR327" s="171"/>
      <c r="AS327" s="171"/>
      <c r="AT327" s="171"/>
      <c r="AU327" s="171"/>
      <c r="AV327" s="171"/>
      <c r="AW327" s="171">
        <v>0.1</v>
      </c>
      <c r="AX327" s="171"/>
      <c r="AY327" s="171"/>
      <c r="AZ327" s="171"/>
      <c r="BA327" s="171"/>
      <c r="BB327" s="171"/>
      <c r="BC327" s="171"/>
      <c r="BD327" s="171"/>
      <c r="BE327" s="171">
        <v>0.1</v>
      </c>
      <c r="BF327" s="174">
        <f t="shared" ref="BF327:BF342" si="145">E327-F327</f>
        <v>1.7000000000000002</v>
      </c>
      <c r="BG327" s="203"/>
      <c r="BH327" s="186">
        <f>BG327/E327</f>
        <v>0</v>
      </c>
      <c r="BI327" s="258"/>
      <c r="BJ327" s="203"/>
      <c r="BK327" s="258"/>
      <c r="BL327" s="203">
        <v>4.8</v>
      </c>
      <c r="BM327" s="203"/>
      <c r="BN327" s="204" t="s">
        <v>169</v>
      </c>
      <c r="BO327" s="185" t="s">
        <v>170</v>
      </c>
      <c r="BP327" s="174" t="s">
        <v>171</v>
      </c>
      <c r="BQ327" s="185"/>
      <c r="BR327" s="189">
        <v>2019</v>
      </c>
      <c r="BS327" s="199"/>
      <c r="BT327" s="376"/>
      <c r="BU327" s="377">
        <f>SUM(G327:X327,Z327:AK327,AM327:BE327)</f>
        <v>2.8000000000000003</v>
      </c>
      <c r="BV327" s="122"/>
      <c r="BW327" s="122"/>
      <c r="BX327" s="122"/>
      <c r="BY327" s="122"/>
      <c r="BZ327" s="122"/>
      <c r="CA327" s="122"/>
      <c r="CB327" s="122"/>
      <c r="CC327" s="122"/>
      <c r="CD327" s="122"/>
      <c r="CE327" s="122"/>
      <c r="CF327" s="122"/>
      <c r="CG327" s="122"/>
      <c r="CH327" s="122"/>
      <c r="CI327" s="122"/>
      <c r="CJ327" s="56">
        <f t="shared" si="118"/>
        <v>2.8000000000000003</v>
      </c>
      <c r="CK327" s="56">
        <f t="shared" si="119"/>
        <v>0</v>
      </c>
      <c r="CL327" s="122"/>
      <c r="CM327" s="122"/>
      <c r="CN327" s="122"/>
      <c r="CO327" s="122"/>
      <c r="CP327" s="122"/>
      <c r="CQ327" s="122"/>
      <c r="CR327" s="122"/>
      <c r="CS327" s="122"/>
      <c r="CT327" s="122"/>
      <c r="CU327" s="122"/>
      <c r="CV327" s="122"/>
      <c r="CW327" s="122"/>
      <c r="CX327" s="122"/>
      <c r="CY327" s="122"/>
      <c r="CZ327" s="122"/>
      <c r="DA327" s="122"/>
      <c r="DB327" s="122"/>
      <c r="DC327" s="122"/>
      <c r="DD327" s="122"/>
      <c r="DE327" s="122"/>
      <c r="DF327" s="122"/>
      <c r="DG327" s="122"/>
      <c r="DH327" s="122"/>
      <c r="DI327" s="122"/>
      <c r="DJ327" s="122"/>
      <c r="DK327" s="122"/>
      <c r="DL327" s="122"/>
      <c r="DM327" s="122"/>
      <c r="DN327" s="122"/>
      <c r="DO327" s="122"/>
      <c r="DP327" s="122"/>
      <c r="DQ327" s="122"/>
      <c r="DR327" s="122"/>
      <c r="DS327" s="122"/>
      <c r="DT327" s="122"/>
      <c r="DU327" s="122"/>
      <c r="DV327" s="122"/>
      <c r="DW327" s="122"/>
      <c r="DX327" s="122"/>
      <c r="DY327" s="122"/>
      <c r="DZ327" s="122"/>
      <c r="EA327" s="122"/>
      <c r="EB327" s="122"/>
      <c r="EC327" s="122"/>
      <c r="ED327" s="122"/>
      <c r="EE327" s="122"/>
      <c r="EF327" s="122"/>
      <c r="EG327" s="122"/>
      <c r="EH327" s="122"/>
      <c r="EI327" s="122"/>
      <c r="EJ327" s="122"/>
      <c r="EK327" s="122"/>
      <c r="EL327" s="122"/>
      <c r="EM327" s="122"/>
      <c r="EN327" s="122"/>
      <c r="EO327" s="122"/>
      <c r="EP327" s="122"/>
      <c r="EQ327" s="122"/>
      <c r="ER327" s="122"/>
      <c r="ES327" s="122"/>
      <c r="ET327" s="122"/>
      <c r="EU327" s="122"/>
      <c r="EV327" s="122"/>
      <c r="EW327" s="122"/>
      <c r="EX327" s="122"/>
      <c r="EY327" s="122"/>
      <c r="EZ327" s="122"/>
      <c r="FA327" s="122"/>
      <c r="FB327" s="122"/>
      <c r="FC327" s="122"/>
      <c r="FD327" s="122"/>
      <c r="FE327" s="122"/>
      <c r="FF327" s="122"/>
      <c r="FG327" s="122"/>
      <c r="FH327" s="122"/>
      <c r="FI327" s="122"/>
      <c r="FJ327" s="122"/>
      <c r="FK327" s="122"/>
      <c r="FL327" s="122"/>
      <c r="FM327" s="122"/>
      <c r="FN327" s="122"/>
      <c r="FO327" s="122"/>
      <c r="FP327" s="122"/>
      <c r="FQ327" s="122"/>
      <c r="FR327" s="122"/>
      <c r="FS327" s="122"/>
      <c r="FT327" s="122"/>
      <c r="FU327" s="122"/>
      <c r="FV327" s="122"/>
      <c r="FW327" s="122"/>
      <c r="FX327" s="122"/>
      <c r="FY327" s="122"/>
      <c r="FZ327" s="122"/>
      <c r="GA327" s="122"/>
      <c r="GB327" s="122"/>
      <c r="GC327" s="122"/>
      <c r="GD327" s="122"/>
      <c r="GE327" s="122"/>
      <c r="GF327" s="122"/>
      <c r="GG327" s="122"/>
      <c r="GH327" s="122"/>
      <c r="GI327" s="122"/>
      <c r="GJ327" s="122"/>
      <c r="GK327" s="122"/>
      <c r="GL327" s="122"/>
      <c r="GM327" s="122"/>
      <c r="GN327" s="122"/>
      <c r="GO327" s="122"/>
      <c r="GP327" s="122"/>
      <c r="GQ327" s="122"/>
      <c r="GR327" s="122"/>
      <c r="GS327" s="122"/>
      <c r="GT327" s="122"/>
      <c r="GU327" s="122"/>
      <c r="GV327" s="122"/>
      <c r="GW327" s="122"/>
      <c r="GX327" s="122"/>
      <c r="GY327" s="122"/>
      <c r="GZ327" s="122"/>
      <c r="HA327" s="122"/>
      <c r="HB327" s="122"/>
      <c r="HC327" s="122"/>
      <c r="HD327" s="122"/>
      <c r="HE327" s="122"/>
      <c r="HF327" s="122"/>
      <c r="HG327" s="122"/>
      <c r="HH327" s="122"/>
      <c r="HI327" s="122"/>
      <c r="HJ327" s="122"/>
      <c r="HK327" s="122"/>
      <c r="HL327" s="122"/>
      <c r="HM327" s="122"/>
      <c r="HN327" s="122"/>
      <c r="HO327" s="122"/>
      <c r="HP327" s="122"/>
      <c r="HQ327" s="122"/>
      <c r="HR327" s="122"/>
      <c r="HS327" s="122"/>
      <c r="HT327" s="122"/>
      <c r="HU327" s="122"/>
      <c r="HV327" s="122"/>
      <c r="HW327" s="122"/>
      <c r="HX327" s="122"/>
      <c r="HY327" s="122"/>
      <c r="HZ327" s="122"/>
      <c r="IA327" s="122"/>
      <c r="IB327" s="122"/>
      <c r="IC327" s="122"/>
      <c r="ID327" s="122"/>
      <c r="IE327" s="122"/>
      <c r="IF327" s="122"/>
      <c r="IG327" s="122"/>
      <c r="IH327" s="122"/>
      <c r="II327" s="122"/>
      <c r="IJ327" s="122"/>
      <c r="IK327" s="122"/>
      <c r="IL327" s="122"/>
      <c r="IM327" s="122"/>
      <c r="IN327" s="122"/>
      <c r="IO327" s="122"/>
      <c r="IP327" s="122"/>
      <c r="IQ327" s="122"/>
      <c r="IR327" s="122"/>
      <c r="IS327" s="122"/>
      <c r="IT327" s="122"/>
      <c r="IU327" s="122"/>
      <c r="IV327" s="122"/>
      <c r="IW327" s="122"/>
    </row>
    <row r="328" spans="1:257" s="83" customFormat="1" ht="81" x14ac:dyDescent="0.3">
      <c r="A328" s="246">
        <v>5</v>
      </c>
      <c r="B328" s="202" t="s">
        <v>202</v>
      </c>
      <c r="C328" s="189" t="s">
        <v>82</v>
      </c>
      <c r="D328" s="420">
        <v>2.7</v>
      </c>
      <c r="E328" s="172">
        <f>SUM(G328:X328,Z328:AK328,AM328:BE328)</f>
        <v>0.4</v>
      </c>
      <c r="F328" s="174">
        <f t="shared" si="142"/>
        <v>0.2</v>
      </c>
      <c r="G328" s="174"/>
      <c r="H328" s="174">
        <v>0.2</v>
      </c>
      <c r="I328" s="247">
        <v>0.1</v>
      </c>
      <c r="J328" s="247">
        <v>0.1</v>
      </c>
      <c r="K328" s="247"/>
      <c r="L328" s="247"/>
      <c r="M328" s="174"/>
      <c r="N328" s="174"/>
      <c r="O328" s="174"/>
      <c r="P328" s="174"/>
      <c r="Q328" s="174"/>
      <c r="R328" s="174"/>
      <c r="S328" s="174"/>
      <c r="T328" s="174"/>
      <c r="U328" s="174"/>
      <c r="V328" s="174"/>
      <c r="W328" s="174"/>
      <c r="X328" s="174"/>
      <c r="Y328" s="247">
        <f t="shared" si="143"/>
        <v>0</v>
      </c>
      <c r="Z328" s="174"/>
      <c r="AA328" s="174"/>
      <c r="AB328" s="174"/>
      <c r="AC328" s="174"/>
      <c r="AD328" s="174"/>
      <c r="AE328" s="174"/>
      <c r="AF328" s="174"/>
      <c r="AG328" s="174"/>
      <c r="AH328" s="174"/>
      <c r="AI328" s="174"/>
      <c r="AJ328" s="174"/>
      <c r="AK328" s="174"/>
      <c r="AL328" s="171">
        <f t="shared" si="144"/>
        <v>0</v>
      </c>
      <c r="AM328" s="174"/>
      <c r="AN328" s="174"/>
      <c r="AO328" s="174"/>
      <c r="AP328" s="174"/>
      <c r="AQ328" s="174"/>
      <c r="AR328" s="174"/>
      <c r="AS328" s="174"/>
      <c r="AT328" s="174"/>
      <c r="AU328" s="174"/>
      <c r="AV328" s="174"/>
      <c r="AW328" s="174"/>
      <c r="AX328" s="174"/>
      <c r="AY328" s="174"/>
      <c r="AZ328" s="174"/>
      <c r="BA328" s="174"/>
      <c r="BB328" s="174"/>
      <c r="BC328" s="174"/>
      <c r="BD328" s="174"/>
      <c r="BE328" s="174"/>
      <c r="BF328" s="174">
        <f t="shared" si="145"/>
        <v>0.2</v>
      </c>
      <c r="BG328" s="174">
        <v>2.2999999999999998</v>
      </c>
      <c r="BH328" s="186">
        <f t="shared" ref="BH328:BH343" si="146">BG328/E328</f>
        <v>5.7499999999999991</v>
      </c>
      <c r="BI328" s="178"/>
      <c r="BJ328" s="174"/>
      <c r="BK328" s="178">
        <v>2.2999999999999998</v>
      </c>
      <c r="BL328" s="247">
        <v>0.4</v>
      </c>
      <c r="BM328" s="174"/>
      <c r="BN328" s="303" t="s">
        <v>203</v>
      </c>
      <c r="BO328" s="205" t="s">
        <v>132</v>
      </c>
      <c r="BP328" s="302" t="s">
        <v>204</v>
      </c>
      <c r="BQ328" s="302"/>
      <c r="BR328" s="189">
        <v>2019</v>
      </c>
      <c r="BS328" s="180" t="s">
        <v>573</v>
      </c>
      <c r="BT328" s="304"/>
      <c r="BU328" s="192">
        <f>SUM(G328:X328,Z328:AK328,AM328:BE328)</f>
        <v>0.4</v>
      </c>
      <c r="BV328" s="48"/>
      <c r="BW328" s="48"/>
      <c r="BX328" s="48"/>
      <c r="BY328" s="48"/>
      <c r="BZ328" s="48"/>
      <c r="CA328" s="48"/>
      <c r="CB328" s="48"/>
      <c r="CC328" s="48"/>
      <c r="CD328" s="48"/>
      <c r="CE328" s="48"/>
      <c r="CF328" s="48"/>
      <c r="CG328" s="48"/>
      <c r="CH328" s="48"/>
      <c r="CI328" s="48"/>
      <c r="CJ328" s="56">
        <f t="shared" si="118"/>
        <v>0.4</v>
      </c>
      <c r="CK328" s="56">
        <f t="shared" si="119"/>
        <v>0</v>
      </c>
      <c r="CL328" s="48"/>
      <c r="CM328" s="48"/>
      <c r="CN328" s="48"/>
      <c r="CO328" s="48"/>
      <c r="CP328" s="48"/>
      <c r="CQ328" s="48"/>
      <c r="CR328" s="48"/>
      <c r="CS328" s="48"/>
      <c r="CT328" s="48"/>
      <c r="CU328" s="48"/>
      <c r="CV328" s="48"/>
      <c r="CW328" s="48"/>
      <c r="CX328" s="48"/>
      <c r="CY328" s="48"/>
      <c r="CZ328" s="48"/>
      <c r="DA328" s="48"/>
      <c r="DB328" s="48"/>
      <c r="DC328" s="48"/>
      <c r="DD328" s="48"/>
      <c r="DE328" s="48"/>
      <c r="DF328" s="48"/>
      <c r="DG328" s="48"/>
      <c r="DH328" s="48"/>
      <c r="DI328" s="48"/>
      <c r="DJ328" s="48"/>
      <c r="DK328" s="48"/>
      <c r="DL328" s="48"/>
      <c r="DM328" s="48"/>
      <c r="DN328" s="48"/>
      <c r="DO328" s="48"/>
      <c r="DP328" s="48"/>
      <c r="DQ328" s="48"/>
      <c r="DR328" s="48"/>
      <c r="DS328" s="48"/>
      <c r="DT328" s="48"/>
      <c r="DU328" s="48"/>
      <c r="DV328" s="48"/>
      <c r="DW328" s="48"/>
      <c r="DX328" s="48"/>
      <c r="DY328" s="48"/>
      <c r="DZ328" s="48"/>
      <c r="EA328" s="48"/>
      <c r="EB328" s="48"/>
      <c r="EC328" s="48"/>
      <c r="ED328" s="48"/>
      <c r="EE328" s="48"/>
      <c r="EF328" s="48"/>
      <c r="EG328" s="48"/>
      <c r="EH328" s="48"/>
      <c r="EI328" s="48"/>
      <c r="EJ328" s="48"/>
      <c r="EK328" s="48"/>
      <c r="EL328" s="48"/>
      <c r="EM328" s="48"/>
      <c r="EN328" s="48"/>
      <c r="EO328" s="48"/>
      <c r="EP328" s="48"/>
      <c r="EQ328" s="48"/>
      <c r="ER328" s="48"/>
      <c r="ES328" s="48"/>
      <c r="ET328" s="48"/>
      <c r="EU328" s="48"/>
      <c r="EV328" s="48"/>
      <c r="EW328" s="48"/>
      <c r="EX328" s="48"/>
      <c r="EY328" s="48"/>
      <c r="EZ328" s="48"/>
      <c r="FA328" s="48"/>
      <c r="FB328" s="48"/>
      <c r="FC328" s="48"/>
      <c r="FD328" s="48"/>
      <c r="FE328" s="48"/>
      <c r="FF328" s="48"/>
      <c r="FG328" s="48"/>
      <c r="FH328" s="48"/>
      <c r="FI328" s="48"/>
      <c r="FJ328" s="48"/>
      <c r="FK328" s="48"/>
      <c r="FL328" s="48"/>
      <c r="FM328" s="48"/>
      <c r="FN328" s="48"/>
      <c r="FO328" s="48"/>
      <c r="FP328" s="48"/>
      <c r="FQ328" s="48"/>
      <c r="FR328" s="48"/>
      <c r="FS328" s="48"/>
      <c r="FT328" s="48"/>
      <c r="FU328" s="48"/>
      <c r="FV328" s="48"/>
      <c r="FW328" s="48"/>
      <c r="FX328" s="48"/>
      <c r="FY328" s="48"/>
      <c r="FZ328" s="48"/>
      <c r="GA328" s="48"/>
      <c r="GB328" s="48"/>
      <c r="GC328" s="48"/>
      <c r="GD328" s="48"/>
      <c r="GE328" s="48"/>
      <c r="GF328" s="48"/>
      <c r="GG328" s="48"/>
      <c r="GH328" s="48"/>
      <c r="GI328" s="48"/>
      <c r="GJ328" s="48"/>
      <c r="GK328" s="48"/>
      <c r="GL328" s="48"/>
      <c r="GM328" s="48"/>
      <c r="GN328" s="48"/>
      <c r="GO328" s="48"/>
      <c r="GP328" s="48"/>
      <c r="GQ328" s="48"/>
      <c r="GR328" s="48"/>
      <c r="GS328" s="48"/>
      <c r="GT328" s="48"/>
      <c r="GU328" s="48"/>
      <c r="GV328" s="48"/>
      <c r="GW328" s="48"/>
      <c r="GX328" s="48"/>
      <c r="GY328" s="48"/>
      <c r="GZ328" s="48"/>
      <c r="HA328" s="48"/>
      <c r="HB328" s="48"/>
      <c r="HC328" s="48"/>
      <c r="HD328" s="48"/>
      <c r="HE328" s="48"/>
      <c r="HF328" s="48"/>
      <c r="HG328" s="48"/>
      <c r="HH328" s="48"/>
      <c r="HI328" s="48"/>
      <c r="HJ328" s="48"/>
      <c r="HK328" s="48"/>
      <c r="HL328" s="48"/>
      <c r="HM328" s="48"/>
      <c r="HN328" s="48"/>
      <c r="HO328" s="48"/>
      <c r="HP328" s="48"/>
      <c r="HQ328" s="48"/>
      <c r="HR328" s="48"/>
      <c r="HS328" s="48"/>
      <c r="HT328" s="48"/>
      <c r="HU328" s="48"/>
      <c r="HV328" s="48"/>
      <c r="HW328" s="48"/>
      <c r="HX328" s="48"/>
      <c r="HY328" s="48"/>
      <c r="HZ328" s="48"/>
      <c r="IA328" s="48"/>
      <c r="IB328" s="48"/>
      <c r="IC328" s="48"/>
      <c r="ID328" s="48"/>
      <c r="IE328" s="48"/>
      <c r="IF328" s="48"/>
      <c r="IG328" s="48"/>
      <c r="IH328" s="48"/>
      <c r="II328" s="48"/>
      <c r="IJ328" s="48"/>
      <c r="IK328" s="48"/>
      <c r="IL328" s="48"/>
      <c r="IM328" s="48"/>
      <c r="IN328" s="48"/>
      <c r="IO328" s="48"/>
      <c r="IP328" s="48"/>
      <c r="IQ328" s="48"/>
      <c r="IR328" s="48"/>
      <c r="IS328" s="48"/>
      <c r="IT328" s="48"/>
      <c r="IU328" s="48"/>
      <c r="IV328" s="48"/>
      <c r="IW328" s="48"/>
    </row>
    <row r="329" spans="1:257" s="83" customFormat="1" ht="120.6" customHeight="1" x14ac:dyDescent="0.3">
      <c r="A329" s="246">
        <v>6</v>
      </c>
      <c r="B329" s="286" t="s">
        <v>279</v>
      </c>
      <c r="C329" s="265" t="s">
        <v>217</v>
      </c>
      <c r="D329" s="291">
        <v>2.5</v>
      </c>
      <c r="E329" s="172">
        <f t="shared" ref="E329:E342" si="147">SUM(G329:X329,Z329:AK329,AM329:BE329)</f>
        <v>2.5</v>
      </c>
      <c r="F329" s="174">
        <f t="shared" si="142"/>
        <v>0.2</v>
      </c>
      <c r="G329" s="171">
        <v>0.2</v>
      </c>
      <c r="H329" s="171"/>
      <c r="I329" s="171">
        <v>0.3</v>
      </c>
      <c r="J329" s="171">
        <v>0.3</v>
      </c>
      <c r="K329" s="171"/>
      <c r="L329" s="171"/>
      <c r="M329" s="171">
        <v>1.3</v>
      </c>
      <c r="N329" s="171"/>
      <c r="O329" s="171"/>
      <c r="P329" s="171"/>
      <c r="Q329" s="171"/>
      <c r="R329" s="171"/>
      <c r="S329" s="171"/>
      <c r="T329" s="171"/>
      <c r="U329" s="171"/>
      <c r="V329" s="171"/>
      <c r="W329" s="171"/>
      <c r="X329" s="171"/>
      <c r="Y329" s="171">
        <f t="shared" si="143"/>
        <v>0</v>
      </c>
      <c r="Z329" s="171"/>
      <c r="AA329" s="171"/>
      <c r="AB329" s="171"/>
      <c r="AC329" s="171"/>
      <c r="AD329" s="171"/>
      <c r="AE329" s="171"/>
      <c r="AF329" s="171"/>
      <c r="AG329" s="171"/>
      <c r="AH329" s="171"/>
      <c r="AI329" s="171">
        <v>0.4</v>
      </c>
      <c r="AJ329" s="171"/>
      <c r="AK329" s="171"/>
      <c r="AL329" s="171">
        <f t="shared" si="144"/>
        <v>0</v>
      </c>
      <c r="AM329" s="171"/>
      <c r="AN329" s="171"/>
      <c r="AO329" s="171"/>
      <c r="AP329" s="171"/>
      <c r="AQ329" s="171"/>
      <c r="AR329" s="171"/>
      <c r="AS329" s="171"/>
      <c r="AT329" s="171"/>
      <c r="AU329" s="171"/>
      <c r="AV329" s="171"/>
      <c r="AW329" s="171"/>
      <c r="AX329" s="171"/>
      <c r="AY329" s="171"/>
      <c r="AZ329" s="171"/>
      <c r="BA329" s="171"/>
      <c r="BB329" s="171"/>
      <c r="BC329" s="171"/>
      <c r="BD329" s="171"/>
      <c r="BE329" s="171"/>
      <c r="BF329" s="174">
        <f t="shared" si="145"/>
        <v>2.2999999999999998</v>
      </c>
      <c r="BG329" s="174"/>
      <c r="BH329" s="186">
        <f t="shared" si="146"/>
        <v>0</v>
      </c>
      <c r="BI329" s="174"/>
      <c r="BJ329" s="174"/>
      <c r="BK329" s="174"/>
      <c r="BL329" s="174">
        <v>2.5</v>
      </c>
      <c r="BM329" s="174"/>
      <c r="BN329" s="204" t="s">
        <v>281</v>
      </c>
      <c r="BO329" s="209"/>
      <c r="BP329" s="180" t="s">
        <v>282</v>
      </c>
      <c r="BQ329" s="302"/>
      <c r="BR329" s="189" t="s">
        <v>142</v>
      </c>
      <c r="BS329" s="265"/>
      <c r="BT329" s="416"/>
      <c r="BU329" s="417"/>
      <c r="BV329" s="128"/>
      <c r="BW329" s="127"/>
      <c r="BX329" s="127"/>
      <c r="BY329" s="127"/>
      <c r="BZ329" s="127"/>
      <c r="CA329" s="127"/>
      <c r="CB329" s="127"/>
      <c r="CC329" s="127"/>
      <c r="CD329" s="127"/>
      <c r="CE329" s="127"/>
      <c r="CF329" s="127"/>
      <c r="CG329" s="127"/>
      <c r="CH329" s="127"/>
      <c r="CI329" s="127"/>
      <c r="CJ329" s="56">
        <f t="shared" si="118"/>
        <v>2.5</v>
      </c>
      <c r="CK329" s="56">
        <f t="shared" si="119"/>
        <v>0</v>
      </c>
      <c r="CL329" s="127"/>
      <c r="CM329" s="127"/>
      <c r="CN329" s="127"/>
      <c r="CO329" s="127"/>
      <c r="CP329" s="127"/>
      <c r="CQ329" s="127"/>
      <c r="CR329" s="127"/>
      <c r="CS329" s="127"/>
      <c r="CT329" s="127"/>
      <c r="CU329" s="127"/>
      <c r="CV329" s="127"/>
      <c r="CW329" s="127"/>
      <c r="CX329" s="127"/>
      <c r="CY329" s="127"/>
      <c r="CZ329" s="127"/>
      <c r="DA329" s="127"/>
      <c r="DB329" s="127"/>
      <c r="DC329" s="127"/>
      <c r="DD329" s="127"/>
      <c r="DE329" s="127"/>
      <c r="DF329" s="127"/>
      <c r="DG329" s="127"/>
      <c r="DH329" s="127"/>
      <c r="DI329" s="127"/>
      <c r="DJ329" s="127"/>
      <c r="DK329" s="127"/>
      <c r="DL329" s="127"/>
      <c r="DM329" s="127"/>
      <c r="DN329" s="127"/>
      <c r="DO329" s="127"/>
      <c r="DP329" s="127"/>
      <c r="DQ329" s="127"/>
      <c r="DR329" s="127"/>
      <c r="DS329" s="127"/>
      <c r="DT329" s="127"/>
      <c r="DU329" s="127"/>
      <c r="DV329" s="127"/>
      <c r="DW329" s="127"/>
      <c r="DX329" s="127"/>
      <c r="DY329" s="127"/>
      <c r="DZ329" s="127"/>
      <c r="EA329" s="127"/>
      <c r="EB329" s="127"/>
      <c r="EC329" s="127"/>
      <c r="ED329" s="127"/>
      <c r="EE329" s="127"/>
      <c r="EF329" s="127"/>
      <c r="EG329" s="127"/>
      <c r="EH329" s="127"/>
      <c r="EI329" s="127"/>
      <c r="EJ329" s="127"/>
      <c r="EK329" s="127"/>
      <c r="EL329" s="127"/>
      <c r="EM329" s="127"/>
      <c r="EN329" s="127"/>
      <c r="EO329" s="127"/>
      <c r="EP329" s="127"/>
      <c r="EQ329" s="127"/>
      <c r="ER329" s="127"/>
      <c r="ES329" s="127"/>
      <c r="ET329" s="127"/>
      <c r="EU329" s="127"/>
      <c r="EV329" s="127"/>
      <c r="EW329" s="127"/>
      <c r="EX329" s="127"/>
      <c r="EY329" s="127"/>
      <c r="EZ329" s="127"/>
      <c r="FA329" s="127"/>
      <c r="FB329" s="127"/>
      <c r="FC329" s="127"/>
      <c r="FD329" s="127"/>
      <c r="FE329" s="127"/>
      <c r="FF329" s="127"/>
      <c r="FG329" s="127"/>
      <c r="FH329" s="127"/>
      <c r="FI329" s="127"/>
      <c r="FJ329" s="127"/>
      <c r="FK329" s="127"/>
      <c r="FL329" s="127"/>
      <c r="FM329" s="127"/>
      <c r="FN329" s="127"/>
      <c r="FO329" s="127"/>
      <c r="FP329" s="127"/>
      <c r="FQ329" s="127"/>
      <c r="FR329" s="127"/>
      <c r="FS329" s="127"/>
      <c r="FT329" s="127"/>
      <c r="FU329" s="127"/>
      <c r="FV329" s="127"/>
      <c r="FW329" s="127"/>
      <c r="FX329" s="127"/>
      <c r="FY329" s="127"/>
      <c r="FZ329" s="127"/>
      <c r="GA329" s="127"/>
      <c r="GB329" s="127"/>
      <c r="GC329" s="127"/>
      <c r="GD329" s="127"/>
      <c r="GE329" s="127"/>
      <c r="GF329" s="127"/>
      <c r="GG329" s="127"/>
      <c r="GH329" s="127"/>
      <c r="GI329" s="127"/>
      <c r="GJ329" s="127"/>
      <c r="GK329" s="127"/>
      <c r="GL329" s="127"/>
      <c r="GM329" s="127"/>
      <c r="GN329" s="127"/>
      <c r="GO329" s="127"/>
      <c r="GP329" s="127"/>
      <c r="GQ329" s="127"/>
      <c r="GR329" s="127"/>
      <c r="GS329" s="127"/>
      <c r="GT329" s="127"/>
      <c r="GU329" s="127"/>
      <c r="GV329" s="127"/>
      <c r="GW329" s="127"/>
      <c r="GX329" s="127"/>
      <c r="GY329" s="127"/>
      <c r="GZ329" s="127"/>
      <c r="HA329" s="127"/>
      <c r="HB329" s="127"/>
      <c r="HC329" s="127"/>
      <c r="HD329" s="127"/>
      <c r="HE329" s="127"/>
      <c r="HF329" s="127"/>
      <c r="HG329" s="127"/>
      <c r="HH329" s="127"/>
      <c r="HI329" s="127"/>
      <c r="HJ329" s="127"/>
      <c r="HK329" s="127"/>
      <c r="HL329" s="127"/>
      <c r="HM329" s="127"/>
      <c r="HN329" s="127"/>
      <c r="HO329" s="127"/>
      <c r="HP329" s="127"/>
      <c r="HQ329" s="127"/>
      <c r="HR329" s="127"/>
      <c r="HS329" s="127"/>
      <c r="HT329" s="127"/>
      <c r="HU329" s="127"/>
      <c r="HV329" s="127"/>
      <c r="HW329" s="127"/>
      <c r="HX329" s="127"/>
      <c r="HY329" s="127"/>
      <c r="HZ329" s="127"/>
      <c r="IA329" s="127"/>
      <c r="IB329" s="127"/>
      <c r="IC329" s="127"/>
      <c r="ID329" s="127"/>
      <c r="IE329" s="127"/>
      <c r="IF329" s="127"/>
      <c r="IG329" s="127"/>
      <c r="IH329" s="127"/>
      <c r="II329" s="127"/>
      <c r="IJ329" s="127"/>
      <c r="IK329" s="127"/>
      <c r="IL329" s="127"/>
      <c r="IM329" s="127"/>
      <c r="IN329" s="127"/>
      <c r="IO329" s="127"/>
      <c r="IP329" s="127"/>
      <c r="IQ329" s="127"/>
      <c r="IR329" s="127"/>
      <c r="IS329" s="127"/>
      <c r="IT329" s="127"/>
      <c r="IU329" s="127"/>
      <c r="IV329" s="127"/>
      <c r="IW329" s="127"/>
    </row>
    <row r="330" spans="1:257" s="83" customFormat="1" ht="162.6" customHeight="1" x14ac:dyDescent="0.3">
      <c r="A330" s="246">
        <v>7</v>
      </c>
      <c r="B330" s="202" t="s">
        <v>299</v>
      </c>
      <c r="C330" s="174" t="s">
        <v>135</v>
      </c>
      <c r="D330" s="420">
        <v>0.25</v>
      </c>
      <c r="E330" s="172">
        <f>SUM(G330:X330,Z330:AK330,AM330:BE330)</f>
        <v>0.25</v>
      </c>
      <c r="F330" s="174">
        <f t="shared" si="142"/>
        <v>0.05</v>
      </c>
      <c r="G330" s="174">
        <v>0.05</v>
      </c>
      <c r="H330" s="174"/>
      <c r="I330" s="247">
        <v>0.2</v>
      </c>
      <c r="J330" s="247"/>
      <c r="K330" s="247"/>
      <c r="L330" s="247"/>
      <c r="M330" s="174"/>
      <c r="N330" s="174"/>
      <c r="O330" s="174"/>
      <c r="P330" s="174"/>
      <c r="Q330" s="174"/>
      <c r="R330" s="174"/>
      <c r="S330" s="174"/>
      <c r="T330" s="174"/>
      <c r="U330" s="174"/>
      <c r="V330" s="174"/>
      <c r="W330" s="174"/>
      <c r="X330" s="174"/>
      <c r="Y330" s="247">
        <f t="shared" si="143"/>
        <v>0</v>
      </c>
      <c r="Z330" s="174"/>
      <c r="AA330" s="174"/>
      <c r="AB330" s="174"/>
      <c r="AC330" s="174"/>
      <c r="AD330" s="174"/>
      <c r="AE330" s="174"/>
      <c r="AF330" s="174"/>
      <c r="AG330" s="174"/>
      <c r="AH330" s="174"/>
      <c r="AI330" s="174"/>
      <c r="AJ330" s="174"/>
      <c r="AK330" s="174"/>
      <c r="AL330" s="171">
        <f t="shared" si="144"/>
        <v>0</v>
      </c>
      <c r="AM330" s="174"/>
      <c r="AN330" s="174"/>
      <c r="AO330" s="174"/>
      <c r="AP330" s="174"/>
      <c r="AQ330" s="174"/>
      <c r="AR330" s="174"/>
      <c r="AS330" s="174"/>
      <c r="AT330" s="174"/>
      <c r="AU330" s="174"/>
      <c r="AV330" s="174"/>
      <c r="AW330" s="174"/>
      <c r="AX330" s="174"/>
      <c r="AY330" s="174"/>
      <c r="AZ330" s="174"/>
      <c r="BA330" s="174"/>
      <c r="BB330" s="174"/>
      <c r="BC330" s="174"/>
      <c r="BD330" s="174"/>
      <c r="BE330" s="174"/>
      <c r="BF330" s="174">
        <f t="shared" si="145"/>
        <v>0.2</v>
      </c>
      <c r="BG330" s="174"/>
      <c r="BH330" s="186">
        <f t="shared" si="146"/>
        <v>0</v>
      </c>
      <c r="BI330" s="178"/>
      <c r="BJ330" s="174"/>
      <c r="BK330" s="178"/>
      <c r="BL330" s="174">
        <v>0.25</v>
      </c>
      <c r="BM330" s="174"/>
      <c r="BN330" s="204" t="s">
        <v>300</v>
      </c>
      <c r="BO330" s="249"/>
      <c r="BP330" s="180" t="s">
        <v>301</v>
      </c>
      <c r="BQ330" s="359"/>
      <c r="BR330" s="189">
        <v>2019</v>
      </c>
      <c r="BS330" s="180"/>
      <c r="BT330" s="170"/>
      <c r="BU330" s="192">
        <f>SUM(G331:X331,Z331:AK331,AM331:BE331)</f>
        <v>0.08</v>
      </c>
      <c r="BV330" s="48"/>
      <c r="BW330" s="48"/>
      <c r="BX330" s="48"/>
      <c r="BY330" s="48"/>
      <c r="BZ330" s="48"/>
      <c r="CA330" s="48"/>
      <c r="CB330" s="48"/>
      <c r="CC330" s="48"/>
      <c r="CD330" s="48"/>
      <c r="CE330" s="48"/>
      <c r="CF330" s="48"/>
      <c r="CG330" s="48"/>
      <c r="CH330" s="48"/>
      <c r="CI330" s="48"/>
      <c r="CJ330" s="56">
        <f t="shared" si="118"/>
        <v>0.25</v>
      </c>
      <c r="CK330" s="56">
        <f t="shared" si="119"/>
        <v>0</v>
      </c>
      <c r="CL330" s="48"/>
      <c r="CM330" s="48"/>
      <c r="CN330" s="48"/>
      <c r="CO330" s="48"/>
      <c r="CP330" s="48"/>
      <c r="CQ330" s="48"/>
      <c r="CR330" s="48"/>
      <c r="CS330" s="48"/>
      <c r="CT330" s="48"/>
      <c r="CU330" s="48"/>
      <c r="CV330" s="48"/>
      <c r="CW330" s="48"/>
      <c r="CX330" s="48"/>
      <c r="CY330" s="48"/>
      <c r="CZ330" s="48"/>
      <c r="DA330" s="48"/>
      <c r="DB330" s="48"/>
      <c r="DC330" s="48"/>
      <c r="DD330" s="48"/>
      <c r="DE330" s="48"/>
      <c r="DF330" s="48"/>
      <c r="DG330" s="48"/>
      <c r="DH330" s="48"/>
      <c r="DI330" s="48"/>
      <c r="DJ330" s="48"/>
      <c r="DK330" s="48"/>
      <c r="DL330" s="48"/>
      <c r="DM330" s="48"/>
      <c r="DN330" s="48"/>
      <c r="DO330" s="48"/>
      <c r="DP330" s="48"/>
      <c r="DQ330" s="48"/>
      <c r="DR330" s="48"/>
      <c r="DS330" s="48"/>
      <c r="DT330" s="48"/>
      <c r="DU330" s="48"/>
      <c r="DV330" s="48"/>
      <c r="DW330" s="48"/>
      <c r="DX330" s="48"/>
      <c r="DY330" s="48"/>
      <c r="DZ330" s="48"/>
      <c r="EA330" s="48"/>
      <c r="EB330" s="48"/>
      <c r="EC330" s="48"/>
      <c r="ED330" s="48"/>
      <c r="EE330" s="48"/>
      <c r="EF330" s="48"/>
      <c r="EG330" s="48"/>
      <c r="EH330" s="48"/>
      <c r="EI330" s="48"/>
      <c r="EJ330" s="48"/>
      <c r="EK330" s="48"/>
      <c r="EL330" s="48"/>
      <c r="EM330" s="48"/>
      <c r="EN330" s="48"/>
      <c r="EO330" s="48"/>
      <c r="EP330" s="48"/>
      <c r="EQ330" s="48"/>
      <c r="ER330" s="48"/>
      <c r="ES330" s="48"/>
      <c r="ET330" s="48"/>
      <c r="EU330" s="48"/>
      <c r="EV330" s="48"/>
      <c r="EW330" s="48"/>
      <c r="EX330" s="48"/>
      <c r="EY330" s="48"/>
      <c r="EZ330" s="48"/>
      <c r="FA330" s="48"/>
      <c r="FB330" s="48"/>
      <c r="FC330" s="48"/>
      <c r="FD330" s="48"/>
      <c r="FE330" s="48"/>
      <c r="FF330" s="48"/>
      <c r="FG330" s="48"/>
      <c r="FH330" s="48"/>
      <c r="FI330" s="48"/>
      <c r="FJ330" s="48"/>
      <c r="FK330" s="48"/>
      <c r="FL330" s="48"/>
      <c r="FM330" s="48"/>
      <c r="FN330" s="48"/>
      <c r="FO330" s="48"/>
      <c r="FP330" s="48"/>
      <c r="FQ330" s="48"/>
      <c r="FR330" s="48"/>
      <c r="FS330" s="48"/>
      <c r="FT330" s="48"/>
      <c r="FU330" s="48"/>
      <c r="FV330" s="48"/>
      <c r="FW330" s="48"/>
      <c r="FX330" s="48"/>
      <c r="FY330" s="48"/>
      <c r="FZ330" s="48"/>
      <c r="GA330" s="48"/>
      <c r="GB330" s="48"/>
      <c r="GC330" s="48"/>
      <c r="GD330" s="48"/>
      <c r="GE330" s="48"/>
      <c r="GF330" s="48"/>
      <c r="GG330" s="48"/>
      <c r="GH330" s="48"/>
      <c r="GI330" s="48"/>
      <c r="GJ330" s="48"/>
      <c r="GK330" s="48"/>
      <c r="GL330" s="48"/>
      <c r="GM330" s="48"/>
      <c r="GN330" s="48"/>
      <c r="GO330" s="48"/>
      <c r="GP330" s="48"/>
      <c r="GQ330" s="48"/>
      <c r="GR330" s="48"/>
      <c r="GS330" s="48"/>
      <c r="GT330" s="48"/>
      <c r="GU330" s="48"/>
      <c r="GV330" s="48"/>
      <c r="GW330" s="48"/>
      <c r="GX330" s="48"/>
      <c r="GY330" s="48"/>
      <c r="GZ330" s="48"/>
      <c r="HA330" s="48"/>
      <c r="HB330" s="48"/>
      <c r="HC330" s="48"/>
      <c r="HD330" s="48"/>
      <c r="HE330" s="48"/>
      <c r="HF330" s="48"/>
      <c r="HG330" s="48"/>
      <c r="HH330" s="48"/>
      <c r="HI330" s="48"/>
      <c r="HJ330" s="48"/>
      <c r="HK330" s="48"/>
      <c r="HL330" s="48"/>
      <c r="HM330" s="48"/>
      <c r="HN330" s="48"/>
      <c r="HO330" s="48"/>
      <c r="HP330" s="48"/>
      <c r="HQ330" s="48"/>
      <c r="HR330" s="48"/>
      <c r="HS330" s="48"/>
      <c r="HT330" s="48"/>
      <c r="HU330" s="48"/>
      <c r="HV330" s="48"/>
      <c r="HW330" s="48"/>
      <c r="HX330" s="48"/>
      <c r="HY330" s="48"/>
      <c r="HZ330" s="48"/>
      <c r="IA330" s="48"/>
      <c r="IB330" s="48"/>
      <c r="IC330" s="48"/>
      <c r="ID330" s="48"/>
      <c r="IE330" s="48"/>
      <c r="IF330" s="48"/>
      <c r="IG330" s="48"/>
      <c r="IH330" s="48"/>
      <c r="II330" s="48"/>
      <c r="IJ330" s="48"/>
      <c r="IK330" s="48"/>
      <c r="IL330" s="48"/>
      <c r="IM330" s="48"/>
      <c r="IN330" s="48"/>
      <c r="IO330" s="48"/>
      <c r="IP330" s="48"/>
      <c r="IQ330" s="48"/>
      <c r="IR330" s="48"/>
      <c r="IS330" s="48"/>
      <c r="IT330" s="48"/>
      <c r="IU330" s="48"/>
      <c r="IV330" s="48"/>
      <c r="IW330" s="48"/>
    </row>
    <row r="331" spans="1:257" s="83" customFormat="1" ht="162" x14ac:dyDescent="0.3">
      <c r="A331" s="246">
        <v>8</v>
      </c>
      <c r="B331" s="202" t="s">
        <v>193</v>
      </c>
      <c r="C331" s="189" t="s">
        <v>194</v>
      </c>
      <c r="D331" s="381">
        <v>0.08</v>
      </c>
      <c r="E331" s="172">
        <f t="shared" si="147"/>
        <v>0.08</v>
      </c>
      <c r="F331" s="174">
        <v>0.04</v>
      </c>
      <c r="G331" s="171">
        <v>0.04</v>
      </c>
      <c r="H331" s="171">
        <v>0</v>
      </c>
      <c r="I331" s="171">
        <v>5.0000000000000001E-3</v>
      </c>
      <c r="J331" s="171">
        <v>0</v>
      </c>
      <c r="K331" s="171">
        <v>0</v>
      </c>
      <c r="L331" s="171">
        <v>0</v>
      </c>
      <c r="M331" s="171">
        <v>0</v>
      </c>
      <c r="N331" s="171">
        <v>0</v>
      </c>
      <c r="O331" s="171">
        <v>0</v>
      </c>
      <c r="P331" s="171">
        <v>0</v>
      </c>
      <c r="Q331" s="171">
        <v>0</v>
      </c>
      <c r="R331" s="171">
        <v>0</v>
      </c>
      <c r="S331" s="171">
        <v>0</v>
      </c>
      <c r="T331" s="171">
        <v>0</v>
      </c>
      <c r="U331" s="171">
        <v>0</v>
      </c>
      <c r="V331" s="171">
        <v>0</v>
      </c>
      <c r="W331" s="171">
        <v>0</v>
      </c>
      <c r="X331" s="171">
        <v>0</v>
      </c>
      <c r="Y331" s="171">
        <f t="shared" si="143"/>
        <v>0</v>
      </c>
      <c r="Z331" s="171">
        <v>0</v>
      </c>
      <c r="AA331" s="171">
        <v>0</v>
      </c>
      <c r="AB331" s="171">
        <v>0</v>
      </c>
      <c r="AC331" s="171">
        <v>0</v>
      </c>
      <c r="AD331" s="171">
        <v>0</v>
      </c>
      <c r="AE331" s="171">
        <v>0</v>
      </c>
      <c r="AF331" s="171">
        <v>0</v>
      </c>
      <c r="AG331" s="171">
        <v>0</v>
      </c>
      <c r="AH331" s="171">
        <v>0</v>
      </c>
      <c r="AI331" s="171">
        <v>0</v>
      </c>
      <c r="AJ331" s="171">
        <v>0</v>
      </c>
      <c r="AK331" s="171">
        <v>0</v>
      </c>
      <c r="AL331" s="171">
        <f t="shared" si="144"/>
        <v>0</v>
      </c>
      <c r="AM331" s="171">
        <v>0</v>
      </c>
      <c r="AN331" s="171">
        <v>0</v>
      </c>
      <c r="AO331" s="171">
        <v>0</v>
      </c>
      <c r="AP331" s="171">
        <v>0</v>
      </c>
      <c r="AQ331" s="171">
        <v>0</v>
      </c>
      <c r="AR331" s="171">
        <v>0</v>
      </c>
      <c r="AS331" s="171">
        <v>0</v>
      </c>
      <c r="AT331" s="171">
        <v>0</v>
      </c>
      <c r="AU331" s="171">
        <v>0</v>
      </c>
      <c r="AV331" s="171">
        <v>0</v>
      </c>
      <c r="AW331" s="171">
        <v>0</v>
      </c>
      <c r="AX331" s="171">
        <v>0</v>
      </c>
      <c r="AY331" s="171">
        <v>0</v>
      </c>
      <c r="AZ331" s="171">
        <v>0</v>
      </c>
      <c r="BA331" s="171">
        <v>0</v>
      </c>
      <c r="BB331" s="171">
        <v>0</v>
      </c>
      <c r="BC331" s="171">
        <v>0</v>
      </c>
      <c r="BD331" s="171">
        <v>0</v>
      </c>
      <c r="BE331" s="171">
        <v>3.5000000000000003E-2</v>
      </c>
      <c r="BF331" s="174">
        <f t="shared" si="145"/>
        <v>0.04</v>
      </c>
      <c r="BG331" s="174"/>
      <c r="BH331" s="186">
        <f t="shared" si="146"/>
        <v>0</v>
      </c>
      <c r="BI331" s="178"/>
      <c r="BJ331" s="174"/>
      <c r="BK331" s="178"/>
      <c r="BL331" s="247">
        <v>8.5000000000000006E-2</v>
      </c>
      <c r="BM331" s="174"/>
      <c r="BN331" s="415" t="s">
        <v>532</v>
      </c>
      <c r="BO331" s="205" t="s">
        <v>196</v>
      </c>
      <c r="BP331" s="302" t="s">
        <v>197</v>
      </c>
      <c r="BQ331" s="302"/>
      <c r="BR331" s="189">
        <v>2019</v>
      </c>
      <c r="BS331" s="199"/>
      <c r="BT331" s="264"/>
      <c r="BU331" s="192">
        <f>SUM(G331:X331,Z331:AK331,AM331:BE331)</f>
        <v>0.08</v>
      </c>
      <c r="BV331" s="73"/>
      <c r="BW331" s="73"/>
      <c r="BX331" s="73"/>
      <c r="BY331" s="73"/>
      <c r="BZ331" s="73"/>
      <c r="CA331" s="73"/>
      <c r="CB331" s="73"/>
      <c r="CC331" s="73"/>
      <c r="CD331" s="73"/>
      <c r="CE331" s="73"/>
      <c r="CF331" s="73"/>
      <c r="CG331" s="73"/>
      <c r="CH331" s="73"/>
      <c r="CI331" s="73"/>
      <c r="CJ331" s="56">
        <f t="shared" ref="CJ331:CJ359" si="148">SUM(F331,I331:Y331,AF331:AL331,AV331:BE331)</f>
        <v>0.08</v>
      </c>
      <c r="CK331" s="56">
        <f t="shared" ref="CK331:CK348" si="149">CJ331-E331</f>
        <v>0</v>
      </c>
      <c r="CL331" s="73"/>
      <c r="CM331" s="73"/>
      <c r="CN331" s="73"/>
      <c r="CO331" s="73"/>
      <c r="CP331" s="73"/>
      <c r="CQ331" s="73"/>
      <c r="CR331" s="73"/>
      <c r="CS331" s="73"/>
      <c r="CT331" s="73"/>
      <c r="CU331" s="73"/>
      <c r="CV331" s="73"/>
      <c r="CW331" s="73"/>
      <c r="CX331" s="73"/>
      <c r="CY331" s="73"/>
      <c r="CZ331" s="73"/>
      <c r="DA331" s="73"/>
      <c r="DB331" s="73"/>
      <c r="DC331" s="73"/>
      <c r="DD331" s="73"/>
      <c r="DE331" s="73"/>
      <c r="DF331" s="73"/>
      <c r="DG331" s="73"/>
      <c r="DH331" s="73"/>
      <c r="DI331" s="73"/>
      <c r="DJ331" s="73"/>
      <c r="DK331" s="73"/>
      <c r="DL331" s="73"/>
      <c r="DM331" s="73"/>
      <c r="DN331" s="73"/>
      <c r="DO331" s="73"/>
      <c r="DP331" s="73"/>
      <c r="DQ331" s="73"/>
      <c r="DR331" s="73"/>
      <c r="DS331" s="73"/>
      <c r="DT331" s="73"/>
      <c r="DU331" s="73"/>
      <c r="DV331" s="73"/>
      <c r="DW331" s="73"/>
      <c r="DX331" s="73"/>
      <c r="DY331" s="73"/>
      <c r="DZ331" s="73"/>
      <c r="EA331" s="73"/>
      <c r="EB331" s="73"/>
      <c r="EC331" s="73"/>
      <c r="ED331" s="73"/>
      <c r="EE331" s="73"/>
      <c r="EF331" s="73"/>
      <c r="EG331" s="73"/>
      <c r="EH331" s="73"/>
      <c r="EI331" s="73"/>
      <c r="EJ331" s="73"/>
      <c r="EK331" s="73"/>
      <c r="EL331" s="73"/>
      <c r="EM331" s="73"/>
      <c r="EN331" s="73"/>
      <c r="EO331" s="73"/>
      <c r="EP331" s="73"/>
      <c r="EQ331" s="73"/>
      <c r="ER331" s="73"/>
      <c r="ES331" s="73"/>
      <c r="ET331" s="73"/>
      <c r="EU331" s="73"/>
      <c r="EV331" s="73"/>
      <c r="EW331" s="73"/>
      <c r="EX331" s="73"/>
      <c r="EY331" s="73"/>
      <c r="EZ331" s="73"/>
      <c r="FA331" s="73"/>
      <c r="FB331" s="73"/>
      <c r="FC331" s="73"/>
      <c r="FD331" s="73"/>
      <c r="FE331" s="73"/>
      <c r="FF331" s="73"/>
      <c r="FG331" s="73"/>
      <c r="FH331" s="73"/>
      <c r="FI331" s="73"/>
      <c r="FJ331" s="73"/>
      <c r="FK331" s="73"/>
      <c r="FL331" s="73"/>
      <c r="FM331" s="73"/>
      <c r="FN331" s="73"/>
      <c r="FO331" s="73"/>
      <c r="FP331" s="73"/>
      <c r="FQ331" s="73"/>
      <c r="FR331" s="73"/>
      <c r="FS331" s="73"/>
      <c r="FT331" s="73"/>
      <c r="FU331" s="73"/>
      <c r="FV331" s="73"/>
      <c r="FW331" s="73"/>
      <c r="FX331" s="73"/>
      <c r="FY331" s="73"/>
      <c r="FZ331" s="73"/>
      <c r="GA331" s="73"/>
      <c r="GB331" s="73"/>
      <c r="GC331" s="73"/>
      <c r="GD331" s="73"/>
      <c r="GE331" s="73"/>
      <c r="GF331" s="73"/>
      <c r="GG331" s="73"/>
      <c r="GH331" s="73"/>
      <c r="GI331" s="73"/>
      <c r="GJ331" s="73"/>
      <c r="GK331" s="73"/>
      <c r="GL331" s="73"/>
      <c r="GM331" s="73"/>
      <c r="GN331" s="73"/>
      <c r="GO331" s="73"/>
      <c r="GP331" s="73"/>
      <c r="GQ331" s="73"/>
      <c r="GR331" s="73"/>
      <c r="GS331" s="73"/>
      <c r="GT331" s="73"/>
      <c r="GU331" s="73"/>
      <c r="GV331" s="73"/>
      <c r="GW331" s="73"/>
      <c r="GX331" s="73"/>
      <c r="GY331" s="73"/>
      <c r="GZ331" s="73"/>
      <c r="HA331" s="73"/>
      <c r="HB331" s="73"/>
      <c r="HC331" s="73"/>
      <c r="HD331" s="73"/>
      <c r="HE331" s="73"/>
      <c r="HF331" s="73"/>
      <c r="HG331" s="73"/>
      <c r="HH331" s="73"/>
      <c r="HI331" s="73"/>
      <c r="HJ331" s="73"/>
      <c r="HK331" s="73"/>
      <c r="HL331" s="73"/>
      <c r="HM331" s="73"/>
      <c r="HN331" s="73"/>
      <c r="HO331" s="73"/>
      <c r="HP331" s="73"/>
      <c r="HQ331" s="73"/>
      <c r="HR331" s="73"/>
      <c r="HS331" s="73"/>
      <c r="HT331" s="73"/>
      <c r="HU331" s="73"/>
      <c r="HV331" s="73"/>
      <c r="HW331" s="73"/>
      <c r="HX331" s="73"/>
      <c r="HY331" s="73"/>
      <c r="HZ331" s="73"/>
      <c r="IA331" s="73"/>
      <c r="IB331" s="73"/>
      <c r="IC331" s="73"/>
      <c r="ID331" s="73"/>
      <c r="IE331" s="73"/>
      <c r="IF331" s="73"/>
      <c r="IG331" s="73"/>
      <c r="IH331" s="73"/>
      <c r="II331" s="73"/>
      <c r="IJ331" s="73"/>
      <c r="IK331" s="73"/>
      <c r="IL331" s="73"/>
      <c r="IM331" s="73"/>
      <c r="IN331" s="73"/>
      <c r="IO331" s="73"/>
      <c r="IP331" s="73"/>
      <c r="IQ331" s="73"/>
      <c r="IR331" s="73"/>
      <c r="IS331" s="73"/>
      <c r="IT331" s="73"/>
      <c r="IU331" s="73"/>
      <c r="IV331" s="73"/>
      <c r="IW331" s="73"/>
    </row>
    <row r="332" spans="1:257" s="83" customFormat="1" ht="60.75" x14ac:dyDescent="0.3">
      <c r="A332" s="246">
        <v>9</v>
      </c>
      <c r="B332" s="286" t="s">
        <v>403</v>
      </c>
      <c r="C332" s="265" t="s">
        <v>533</v>
      </c>
      <c r="D332" s="291">
        <v>0.06</v>
      </c>
      <c r="E332" s="172">
        <f t="shared" si="147"/>
        <v>0.06</v>
      </c>
      <c r="F332" s="174">
        <f>SUM(G332:H332)</f>
        <v>0.06</v>
      </c>
      <c r="G332" s="171"/>
      <c r="H332" s="171">
        <v>0.06</v>
      </c>
      <c r="I332" s="171"/>
      <c r="J332" s="171"/>
      <c r="K332" s="171"/>
      <c r="L332" s="171"/>
      <c r="M332" s="171"/>
      <c r="N332" s="171"/>
      <c r="O332" s="171"/>
      <c r="P332" s="171"/>
      <c r="Q332" s="171"/>
      <c r="R332" s="171"/>
      <c r="S332" s="171"/>
      <c r="T332" s="171"/>
      <c r="U332" s="171"/>
      <c r="V332" s="171"/>
      <c r="W332" s="171"/>
      <c r="X332" s="171"/>
      <c r="Y332" s="247">
        <f t="shared" si="143"/>
        <v>0</v>
      </c>
      <c r="Z332" s="171"/>
      <c r="AA332" s="171"/>
      <c r="AB332" s="171"/>
      <c r="AC332" s="171"/>
      <c r="AD332" s="171"/>
      <c r="AE332" s="171"/>
      <c r="AF332" s="171"/>
      <c r="AG332" s="171"/>
      <c r="AH332" s="171"/>
      <c r="AI332" s="171"/>
      <c r="AJ332" s="171"/>
      <c r="AK332" s="171"/>
      <c r="AL332" s="171">
        <f t="shared" si="144"/>
        <v>0</v>
      </c>
      <c r="AM332" s="171"/>
      <c r="AN332" s="171"/>
      <c r="AO332" s="171"/>
      <c r="AP332" s="171"/>
      <c r="AQ332" s="171"/>
      <c r="AR332" s="171"/>
      <c r="AS332" s="171"/>
      <c r="AT332" s="171"/>
      <c r="AU332" s="171"/>
      <c r="AV332" s="171"/>
      <c r="AW332" s="171"/>
      <c r="AX332" s="171"/>
      <c r="AY332" s="171"/>
      <c r="AZ332" s="171"/>
      <c r="BA332" s="171"/>
      <c r="BB332" s="171"/>
      <c r="BC332" s="171"/>
      <c r="BD332" s="171"/>
      <c r="BE332" s="171"/>
      <c r="BF332" s="174">
        <f t="shared" si="145"/>
        <v>0</v>
      </c>
      <c r="BG332" s="174"/>
      <c r="BH332" s="186">
        <f t="shared" si="146"/>
        <v>0</v>
      </c>
      <c r="BI332" s="178"/>
      <c r="BJ332" s="174"/>
      <c r="BK332" s="178"/>
      <c r="BL332" s="174">
        <v>0.06</v>
      </c>
      <c r="BM332" s="174"/>
      <c r="BN332" s="315" t="s">
        <v>380</v>
      </c>
      <c r="BO332" s="205" t="s">
        <v>404</v>
      </c>
      <c r="BP332" s="180" t="s">
        <v>398</v>
      </c>
      <c r="BQ332" s="302"/>
      <c r="BR332" s="189">
        <v>2019</v>
      </c>
      <c r="BS332" s="199"/>
      <c r="BT332" s="264" t="s">
        <v>405</v>
      </c>
      <c r="BU332" s="201">
        <f>SUM(G333:X333,Z333:AK333,AM333:BE333)</f>
        <v>0.33400000000000002</v>
      </c>
      <c r="BV332" s="30"/>
      <c r="BW332" s="30"/>
      <c r="BX332" s="30"/>
      <c r="BY332" s="30"/>
      <c r="BZ332" s="30"/>
      <c r="CA332" s="30"/>
      <c r="CB332" s="30"/>
      <c r="CC332" s="30"/>
      <c r="CD332" s="30"/>
      <c r="CE332" s="30"/>
      <c r="CF332" s="30"/>
      <c r="CG332" s="30"/>
      <c r="CH332" s="30"/>
      <c r="CI332" s="30"/>
      <c r="CJ332" s="56">
        <f t="shared" si="148"/>
        <v>0.06</v>
      </c>
      <c r="CK332" s="56">
        <f t="shared" si="149"/>
        <v>0</v>
      </c>
      <c r="CL332" s="30"/>
      <c r="CM332" s="30"/>
      <c r="CN332" s="30"/>
      <c r="CO332" s="30"/>
      <c r="CP332" s="30"/>
      <c r="CQ332" s="30"/>
      <c r="CR332" s="30"/>
      <c r="CS332" s="30"/>
      <c r="CT332" s="30"/>
      <c r="CU332" s="30"/>
      <c r="CV332" s="30"/>
      <c r="CW332" s="30"/>
      <c r="CX332" s="30"/>
      <c r="CY332" s="30"/>
      <c r="CZ332" s="30"/>
      <c r="DA332" s="30"/>
      <c r="DB332" s="30"/>
      <c r="DC332" s="30"/>
      <c r="DD332" s="30"/>
      <c r="DE332" s="30"/>
      <c r="DF332" s="30"/>
      <c r="DG332" s="30"/>
      <c r="DH332" s="30"/>
      <c r="DI332" s="30"/>
      <c r="DJ332" s="30"/>
      <c r="DK332" s="30"/>
      <c r="DL332" s="30"/>
      <c r="DM332" s="30"/>
      <c r="DN332" s="30"/>
      <c r="DO332" s="30"/>
      <c r="DP332" s="30"/>
      <c r="DQ332" s="30"/>
      <c r="DR332" s="30"/>
      <c r="DS332" s="30"/>
      <c r="DT332" s="30"/>
      <c r="DU332" s="30"/>
      <c r="DV332" s="30"/>
      <c r="DW332" s="30"/>
      <c r="DX332" s="30"/>
      <c r="DY332" s="30"/>
      <c r="DZ332" s="30"/>
      <c r="EA332" s="30"/>
      <c r="EB332" s="30"/>
      <c r="EC332" s="30"/>
      <c r="ED332" s="30"/>
      <c r="EE332" s="30"/>
      <c r="EF332" s="30"/>
      <c r="EG332" s="30"/>
      <c r="EH332" s="30"/>
      <c r="EI332" s="30"/>
      <c r="EJ332" s="30"/>
      <c r="EK332" s="30"/>
      <c r="EL332" s="30"/>
      <c r="EM332" s="30"/>
      <c r="EN332" s="30"/>
      <c r="EO332" s="30"/>
      <c r="EP332" s="30"/>
      <c r="EQ332" s="30"/>
      <c r="ER332" s="30"/>
      <c r="ES332" s="30"/>
      <c r="ET332" s="30"/>
      <c r="EU332" s="30"/>
      <c r="EV332" s="30"/>
      <c r="EW332" s="30"/>
      <c r="EX332" s="30"/>
      <c r="EY332" s="30"/>
      <c r="EZ332" s="30"/>
      <c r="FA332" s="30"/>
      <c r="FB332" s="30"/>
      <c r="FC332" s="30"/>
      <c r="FD332" s="30"/>
      <c r="FE332" s="30"/>
      <c r="FF332" s="30"/>
      <c r="FG332" s="30"/>
      <c r="FH332" s="30"/>
      <c r="FI332" s="30"/>
      <c r="FJ332" s="30"/>
      <c r="FK332" s="30"/>
      <c r="FL332" s="30"/>
      <c r="FM332" s="30"/>
      <c r="FN332" s="30"/>
      <c r="FO332" s="30"/>
      <c r="FP332" s="30"/>
      <c r="FQ332" s="30"/>
      <c r="FR332" s="30"/>
      <c r="FS332" s="30"/>
      <c r="FT332" s="30"/>
      <c r="FU332" s="30"/>
      <c r="FV332" s="30"/>
      <c r="FW332" s="30"/>
      <c r="FX332" s="30"/>
      <c r="FY332" s="30"/>
      <c r="FZ332" s="30"/>
      <c r="GA332" s="30"/>
      <c r="GB332" s="30"/>
      <c r="GC332" s="30"/>
      <c r="GD332" s="30"/>
      <c r="GE332" s="30"/>
      <c r="GF332" s="30"/>
      <c r="GG332" s="30"/>
      <c r="GH332" s="30"/>
      <c r="GI332" s="30"/>
      <c r="GJ332" s="30"/>
      <c r="GK332" s="30"/>
      <c r="GL332" s="30"/>
      <c r="GM332" s="30"/>
      <c r="GN332" s="30"/>
      <c r="GO332" s="30"/>
      <c r="GP332" s="30"/>
      <c r="GQ332" s="30"/>
      <c r="GR332" s="30"/>
      <c r="GS332" s="30"/>
      <c r="GT332" s="30"/>
      <c r="GU332" s="30"/>
      <c r="GV332" s="30"/>
      <c r="GW332" s="30"/>
      <c r="GX332" s="30"/>
      <c r="GY332" s="30"/>
      <c r="GZ332" s="30"/>
      <c r="HA332" s="30"/>
      <c r="HB332" s="30"/>
      <c r="HC332" s="30"/>
      <c r="HD332" s="30"/>
      <c r="HE332" s="30"/>
      <c r="HF332" s="30"/>
      <c r="HG332" s="30"/>
      <c r="HH332" s="30"/>
      <c r="HI332" s="30"/>
      <c r="HJ332" s="30"/>
      <c r="HK332" s="30"/>
      <c r="HL332" s="30"/>
      <c r="HM332" s="30"/>
      <c r="HN332" s="30"/>
      <c r="HO332" s="30"/>
      <c r="HP332" s="30"/>
      <c r="HQ332" s="30"/>
      <c r="HR332" s="30"/>
      <c r="HS332" s="30"/>
      <c r="HT332" s="30"/>
      <c r="HU332" s="30"/>
      <c r="HV332" s="30"/>
      <c r="HW332" s="30"/>
      <c r="HX332" s="30"/>
      <c r="HY332" s="30"/>
      <c r="HZ332" s="30"/>
      <c r="IA332" s="30"/>
      <c r="IB332" s="30"/>
      <c r="IC332" s="30"/>
      <c r="ID332" s="30"/>
      <c r="IE332" s="30"/>
      <c r="IF332" s="30"/>
      <c r="IG332" s="30"/>
      <c r="IH332" s="30"/>
      <c r="II332" s="30"/>
      <c r="IJ332" s="30"/>
      <c r="IK332" s="30"/>
      <c r="IL332" s="30"/>
      <c r="IM332" s="30"/>
      <c r="IN332" s="30"/>
      <c r="IO332" s="30"/>
      <c r="IP332" s="30"/>
      <c r="IQ332" s="30"/>
      <c r="IR332" s="30"/>
      <c r="IS332" s="30"/>
      <c r="IT332" s="30"/>
      <c r="IU332" s="30"/>
      <c r="IV332" s="30"/>
      <c r="IW332" s="30"/>
    </row>
    <row r="333" spans="1:257" s="83" customFormat="1" ht="87" customHeight="1" x14ac:dyDescent="0.3">
      <c r="A333" s="246">
        <v>10</v>
      </c>
      <c r="B333" s="286" t="s">
        <v>406</v>
      </c>
      <c r="C333" s="265" t="s">
        <v>533</v>
      </c>
      <c r="D333" s="291">
        <v>0.8</v>
      </c>
      <c r="E333" s="172">
        <f t="shared" si="147"/>
        <v>0.33400000000000002</v>
      </c>
      <c r="F333" s="174">
        <f>SUM(G333:H333)</f>
        <v>0.33400000000000002</v>
      </c>
      <c r="G333" s="171"/>
      <c r="H333" s="171">
        <v>0.33400000000000002</v>
      </c>
      <c r="I333" s="171"/>
      <c r="J333" s="171"/>
      <c r="K333" s="171"/>
      <c r="L333" s="171"/>
      <c r="M333" s="171"/>
      <c r="N333" s="171"/>
      <c r="O333" s="171"/>
      <c r="P333" s="171"/>
      <c r="Q333" s="171"/>
      <c r="R333" s="171"/>
      <c r="S333" s="171"/>
      <c r="T333" s="171"/>
      <c r="U333" s="171"/>
      <c r="V333" s="171"/>
      <c r="W333" s="171"/>
      <c r="X333" s="171"/>
      <c r="Y333" s="247">
        <f t="shared" si="143"/>
        <v>0</v>
      </c>
      <c r="Z333" s="171"/>
      <c r="AA333" s="171"/>
      <c r="AB333" s="171"/>
      <c r="AC333" s="171"/>
      <c r="AD333" s="171"/>
      <c r="AE333" s="171"/>
      <c r="AF333" s="171"/>
      <c r="AG333" s="171"/>
      <c r="AH333" s="171"/>
      <c r="AI333" s="171"/>
      <c r="AJ333" s="171"/>
      <c r="AK333" s="171"/>
      <c r="AL333" s="171">
        <f t="shared" si="144"/>
        <v>0</v>
      </c>
      <c r="AM333" s="171"/>
      <c r="AN333" s="171"/>
      <c r="AO333" s="171"/>
      <c r="AP333" s="171"/>
      <c r="AQ333" s="171"/>
      <c r="AR333" s="171"/>
      <c r="AS333" s="171"/>
      <c r="AT333" s="171"/>
      <c r="AU333" s="171"/>
      <c r="AV333" s="171"/>
      <c r="AW333" s="171"/>
      <c r="AX333" s="171"/>
      <c r="AY333" s="171"/>
      <c r="AZ333" s="171"/>
      <c r="BA333" s="171"/>
      <c r="BB333" s="171"/>
      <c r="BC333" s="171"/>
      <c r="BD333" s="171"/>
      <c r="BE333" s="171"/>
      <c r="BF333" s="174">
        <f t="shared" si="145"/>
        <v>0</v>
      </c>
      <c r="BG333" s="174"/>
      <c r="BH333" s="186">
        <f t="shared" si="146"/>
        <v>0</v>
      </c>
      <c r="BI333" s="178"/>
      <c r="BJ333" s="174"/>
      <c r="BK333" s="178"/>
      <c r="BL333" s="174">
        <v>0.33</v>
      </c>
      <c r="BM333" s="174"/>
      <c r="BN333" s="386" t="s">
        <v>407</v>
      </c>
      <c r="BO333" s="205"/>
      <c r="BP333" s="180" t="s">
        <v>398</v>
      </c>
      <c r="BQ333" s="302"/>
      <c r="BR333" s="189">
        <v>2019</v>
      </c>
      <c r="BS333" s="199" t="s">
        <v>574</v>
      </c>
      <c r="BT333" s="264" t="s">
        <v>405</v>
      </c>
      <c r="BU333" s="201" t="e">
        <f>SUM(#REF!,#REF!,#REF!)</f>
        <v>#REF!</v>
      </c>
      <c r="BV333" s="30"/>
      <c r="BW333" s="30"/>
      <c r="BX333" s="30"/>
      <c r="BY333" s="30"/>
      <c r="BZ333" s="30"/>
      <c r="CA333" s="30"/>
      <c r="CB333" s="30"/>
      <c r="CC333" s="30"/>
      <c r="CD333" s="30"/>
      <c r="CE333" s="30"/>
      <c r="CF333" s="30"/>
      <c r="CG333" s="30"/>
      <c r="CH333" s="30"/>
      <c r="CI333" s="30"/>
      <c r="CJ333" s="56">
        <f t="shared" si="148"/>
        <v>0.33400000000000002</v>
      </c>
      <c r="CK333" s="56">
        <f t="shared" si="149"/>
        <v>0</v>
      </c>
      <c r="CL333" s="30"/>
      <c r="CM333" s="30"/>
      <c r="CN333" s="30"/>
      <c r="CO333" s="30"/>
      <c r="CP333" s="30"/>
      <c r="CQ333" s="30"/>
      <c r="CR333" s="30"/>
      <c r="CS333" s="30"/>
      <c r="CT333" s="30"/>
      <c r="CU333" s="30"/>
      <c r="CV333" s="30"/>
      <c r="CW333" s="30"/>
      <c r="CX333" s="30"/>
      <c r="CY333" s="30"/>
      <c r="CZ333" s="30"/>
      <c r="DA333" s="30"/>
      <c r="DB333" s="30"/>
      <c r="DC333" s="30"/>
      <c r="DD333" s="30"/>
      <c r="DE333" s="30"/>
      <c r="DF333" s="30"/>
      <c r="DG333" s="30"/>
      <c r="DH333" s="30"/>
      <c r="DI333" s="30"/>
      <c r="DJ333" s="30"/>
      <c r="DK333" s="30"/>
      <c r="DL333" s="30"/>
      <c r="DM333" s="30"/>
      <c r="DN333" s="30"/>
      <c r="DO333" s="30"/>
      <c r="DP333" s="30"/>
      <c r="DQ333" s="30"/>
      <c r="DR333" s="30"/>
      <c r="DS333" s="30"/>
      <c r="DT333" s="30"/>
      <c r="DU333" s="30"/>
      <c r="DV333" s="30"/>
      <c r="DW333" s="30"/>
      <c r="DX333" s="30"/>
      <c r="DY333" s="30"/>
      <c r="DZ333" s="30"/>
      <c r="EA333" s="30"/>
      <c r="EB333" s="30"/>
      <c r="EC333" s="30"/>
      <c r="ED333" s="30"/>
      <c r="EE333" s="30"/>
      <c r="EF333" s="30"/>
      <c r="EG333" s="30"/>
      <c r="EH333" s="30"/>
      <c r="EI333" s="30"/>
      <c r="EJ333" s="30"/>
      <c r="EK333" s="30"/>
      <c r="EL333" s="30"/>
      <c r="EM333" s="30"/>
      <c r="EN333" s="30"/>
      <c r="EO333" s="30"/>
      <c r="EP333" s="30"/>
      <c r="EQ333" s="30"/>
      <c r="ER333" s="30"/>
      <c r="ES333" s="30"/>
      <c r="ET333" s="30"/>
      <c r="EU333" s="30"/>
      <c r="EV333" s="30"/>
      <c r="EW333" s="30"/>
      <c r="EX333" s="30"/>
      <c r="EY333" s="30"/>
      <c r="EZ333" s="30"/>
      <c r="FA333" s="30"/>
      <c r="FB333" s="30"/>
      <c r="FC333" s="30"/>
      <c r="FD333" s="30"/>
      <c r="FE333" s="30"/>
      <c r="FF333" s="30"/>
      <c r="FG333" s="30"/>
      <c r="FH333" s="30"/>
      <c r="FI333" s="30"/>
      <c r="FJ333" s="30"/>
      <c r="FK333" s="30"/>
      <c r="FL333" s="30"/>
      <c r="FM333" s="30"/>
      <c r="FN333" s="30"/>
      <c r="FO333" s="30"/>
      <c r="FP333" s="30"/>
      <c r="FQ333" s="30"/>
      <c r="FR333" s="30"/>
      <c r="FS333" s="30"/>
      <c r="FT333" s="30"/>
      <c r="FU333" s="30"/>
      <c r="FV333" s="30"/>
      <c r="FW333" s="30"/>
      <c r="FX333" s="30"/>
      <c r="FY333" s="30"/>
      <c r="FZ333" s="30"/>
      <c r="GA333" s="30"/>
      <c r="GB333" s="30"/>
      <c r="GC333" s="30"/>
      <c r="GD333" s="30"/>
      <c r="GE333" s="30"/>
      <c r="GF333" s="30"/>
      <c r="GG333" s="30"/>
      <c r="GH333" s="30"/>
      <c r="GI333" s="30"/>
      <c r="GJ333" s="30"/>
      <c r="GK333" s="30"/>
      <c r="GL333" s="30"/>
      <c r="GM333" s="30"/>
      <c r="GN333" s="30"/>
      <c r="GO333" s="30"/>
      <c r="GP333" s="30"/>
      <c r="GQ333" s="30"/>
      <c r="GR333" s="30"/>
      <c r="GS333" s="30"/>
      <c r="GT333" s="30"/>
      <c r="GU333" s="30"/>
      <c r="GV333" s="30"/>
      <c r="GW333" s="30"/>
      <c r="GX333" s="30"/>
      <c r="GY333" s="30"/>
      <c r="GZ333" s="30"/>
      <c r="HA333" s="30"/>
      <c r="HB333" s="30"/>
      <c r="HC333" s="30"/>
      <c r="HD333" s="30"/>
      <c r="HE333" s="30"/>
      <c r="HF333" s="30"/>
      <c r="HG333" s="30"/>
      <c r="HH333" s="30"/>
      <c r="HI333" s="30"/>
      <c r="HJ333" s="30"/>
      <c r="HK333" s="30"/>
      <c r="HL333" s="30"/>
      <c r="HM333" s="30"/>
      <c r="HN333" s="30"/>
      <c r="HO333" s="30"/>
      <c r="HP333" s="30"/>
      <c r="HQ333" s="30"/>
      <c r="HR333" s="30"/>
      <c r="HS333" s="30"/>
      <c r="HT333" s="30"/>
      <c r="HU333" s="30"/>
      <c r="HV333" s="30"/>
      <c r="HW333" s="30"/>
      <c r="HX333" s="30"/>
      <c r="HY333" s="30"/>
      <c r="HZ333" s="30"/>
      <c r="IA333" s="30"/>
      <c r="IB333" s="30"/>
      <c r="IC333" s="30"/>
      <c r="ID333" s="30"/>
      <c r="IE333" s="30"/>
      <c r="IF333" s="30"/>
      <c r="IG333" s="30"/>
      <c r="IH333" s="30"/>
      <c r="II333" s="30"/>
      <c r="IJ333" s="30"/>
      <c r="IK333" s="30"/>
      <c r="IL333" s="30"/>
      <c r="IM333" s="30"/>
      <c r="IN333" s="30"/>
      <c r="IO333" s="30"/>
      <c r="IP333" s="30"/>
      <c r="IQ333" s="30"/>
      <c r="IR333" s="30"/>
      <c r="IS333" s="30"/>
      <c r="IT333" s="30"/>
      <c r="IU333" s="30"/>
      <c r="IV333" s="30"/>
      <c r="IW333" s="30"/>
    </row>
    <row r="334" spans="1:257" s="83" customFormat="1" ht="52.9" customHeight="1" x14ac:dyDescent="0.3">
      <c r="A334" s="246">
        <v>11</v>
      </c>
      <c r="B334" s="286" t="s">
        <v>451</v>
      </c>
      <c r="C334" s="265" t="s">
        <v>135</v>
      </c>
      <c r="D334" s="291">
        <v>0.08</v>
      </c>
      <c r="E334" s="172">
        <f t="shared" si="147"/>
        <v>0.08</v>
      </c>
      <c r="F334" s="174">
        <f>SUM(G334:H334)</f>
        <v>0.08</v>
      </c>
      <c r="G334" s="171">
        <v>0.08</v>
      </c>
      <c r="H334" s="171"/>
      <c r="I334" s="171"/>
      <c r="J334" s="171"/>
      <c r="K334" s="171"/>
      <c r="L334" s="171"/>
      <c r="M334" s="171"/>
      <c r="N334" s="171"/>
      <c r="O334" s="171"/>
      <c r="P334" s="171"/>
      <c r="Q334" s="171"/>
      <c r="R334" s="171"/>
      <c r="S334" s="171"/>
      <c r="T334" s="171"/>
      <c r="U334" s="171"/>
      <c r="V334" s="171"/>
      <c r="W334" s="171"/>
      <c r="X334" s="171"/>
      <c r="Y334" s="247">
        <f t="shared" si="143"/>
        <v>0</v>
      </c>
      <c r="Z334" s="171"/>
      <c r="AA334" s="171"/>
      <c r="AB334" s="171"/>
      <c r="AC334" s="171"/>
      <c r="AD334" s="171"/>
      <c r="AE334" s="171"/>
      <c r="AF334" s="171"/>
      <c r="AG334" s="171"/>
      <c r="AH334" s="171"/>
      <c r="AI334" s="171"/>
      <c r="AJ334" s="171"/>
      <c r="AK334" s="171"/>
      <c r="AL334" s="171">
        <f t="shared" si="144"/>
        <v>0</v>
      </c>
      <c r="AM334" s="171"/>
      <c r="AN334" s="171"/>
      <c r="AO334" s="171"/>
      <c r="AP334" s="171"/>
      <c r="AQ334" s="171"/>
      <c r="AR334" s="171"/>
      <c r="AS334" s="171"/>
      <c r="AT334" s="171"/>
      <c r="AU334" s="171"/>
      <c r="AV334" s="171"/>
      <c r="AW334" s="171"/>
      <c r="AX334" s="171"/>
      <c r="AY334" s="171"/>
      <c r="AZ334" s="171"/>
      <c r="BA334" s="171"/>
      <c r="BB334" s="171"/>
      <c r="BC334" s="171"/>
      <c r="BD334" s="171"/>
      <c r="BE334" s="171"/>
      <c r="BF334" s="174">
        <f t="shared" si="145"/>
        <v>0</v>
      </c>
      <c r="BG334" s="174"/>
      <c r="BH334" s="186">
        <f t="shared" si="146"/>
        <v>0</v>
      </c>
      <c r="BI334" s="178"/>
      <c r="BJ334" s="174"/>
      <c r="BK334" s="178"/>
      <c r="BL334" s="174">
        <v>0.08</v>
      </c>
      <c r="BM334" s="174"/>
      <c r="BN334" s="386" t="s">
        <v>407</v>
      </c>
      <c r="BO334" s="205"/>
      <c r="BP334" s="180" t="s">
        <v>398</v>
      </c>
      <c r="BQ334" s="302"/>
      <c r="BR334" s="189">
        <v>2019</v>
      </c>
      <c r="BS334" s="199"/>
      <c r="BT334" s="264" t="s">
        <v>405</v>
      </c>
      <c r="BU334" s="201"/>
      <c r="BV334" s="30"/>
      <c r="BW334" s="30"/>
      <c r="BX334" s="30"/>
      <c r="BY334" s="30"/>
      <c r="BZ334" s="30"/>
      <c r="CA334" s="30"/>
      <c r="CB334" s="30"/>
      <c r="CC334" s="30"/>
      <c r="CD334" s="30"/>
      <c r="CE334" s="30"/>
      <c r="CF334" s="30"/>
      <c r="CG334" s="30"/>
      <c r="CH334" s="30"/>
      <c r="CI334" s="30"/>
      <c r="CJ334" s="56">
        <f t="shared" si="148"/>
        <v>0.08</v>
      </c>
      <c r="CK334" s="56">
        <f t="shared" si="149"/>
        <v>0</v>
      </c>
      <c r="CL334" s="30"/>
      <c r="CM334" s="30"/>
      <c r="CN334" s="30"/>
      <c r="CO334" s="30"/>
      <c r="CP334" s="30"/>
      <c r="CQ334" s="30"/>
      <c r="CR334" s="30"/>
      <c r="CS334" s="30"/>
      <c r="CT334" s="30"/>
      <c r="CU334" s="30"/>
      <c r="CV334" s="30"/>
      <c r="CW334" s="30"/>
      <c r="CX334" s="30"/>
      <c r="CY334" s="30"/>
      <c r="CZ334" s="30"/>
      <c r="DA334" s="30"/>
      <c r="DB334" s="30"/>
      <c r="DC334" s="30"/>
      <c r="DD334" s="30"/>
      <c r="DE334" s="30"/>
      <c r="DF334" s="30"/>
      <c r="DG334" s="30"/>
      <c r="DH334" s="30"/>
      <c r="DI334" s="30"/>
      <c r="DJ334" s="30"/>
      <c r="DK334" s="30"/>
      <c r="DL334" s="30"/>
      <c r="DM334" s="30"/>
      <c r="DN334" s="30"/>
      <c r="DO334" s="30"/>
      <c r="DP334" s="30"/>
      <c r="DQ334" s="30"/>
      <c r="DR334" s="30"/>
      <c r="DS334" s="30"/>
      <c r="DT334" s="30"/>
      <c r="DU334" s="30"/>
      <c r="DV334" s="30"/>
      <c r="DW334" s="30"/>
      <c r="DX334" s="30"/>
      <c r="DY334" s="30"/>
      <c r="DZ334" s="30"/>
      <c r="EA334" s="30"/>
      <c r="EB334" s="30"/>
      <c r="EC334" s="30"/>
      <c r="ED334" s="30"/>
      <c r="EE334" s="30"/>
      <c r="EF334" s="30"/>
      <c r="EG334" s="30"/>
      <c r="EH334" s="30"/>
      <c r="EI334" s="30"/>
      <c r="EJ334" s="30"/>
      <c r="EK334" s="30"/>
      <c r="EL334" s="30"/>
      <c r="EM334" s="30"/>
      <c r="EN334" s="30"/>
      <c r="EO334" s="30"/>
      <c r="EP334" s="30"/>
      <c r="EQ334" s="30"/>
      <c r="ER334" s="30"/>
      <c r="ES334" s="30"/>
      <c r="ET334" s="30"/>
      <c r="EU334" s="30"/>
      <c r="EV334" s="30"/>
      <c r="EW334" s="30"/>
      <c r="EX334" s="30"/>
      <c r="EY334" s="30"/>
      <c r="EZ334" s="30"/>
      <c r="FA334" s="30"/>
      <c r="FB334" s="30"/>
      <c r="FC334" s="30"/>
      <c r="FD334" s="30"/>
      <c r="FE334" s="30"/>
      <c r="FF334" s="30"/>
      <c r="FG334" s="30"/>
      <c r="FH334" s="30"/>
      <c r="FI334" s="30"/>
      <c r="FJ334" s="30"/>
      <c r="FK334" s="30"/>
      <c r="FL334" s="30"/>
      <c r="FM334" s="30"/>
      <c r="FN334" s="30"/>
      <c r="FO334" s="30"/>
      <c r="FP334" s="30"/>
      <c r="FQ334" s="30"/>
      <c r="FR334" s="30"/>
      <c r="FS334" s="30"/>
      <c r="FT334" s="30"/>
      <c r="FU334" s="30"/>
      <c r="FV334" s="30"/>
      <c r="FW334" s="30"/>
      <c r="FX334" s="30"/>
      <c r="FY334" s="30"/>
      <c r="FZ334" s="30"/>
      <c r="GA334" s="30"/>
      <c r="GB334" s="30"/>
      <c r="GC334" s="30"/>
      <c r="GD334" s="30"/>
      <c r="GE334" s="30"/>
      <c r="GF334" s="30"/>
      <c r="GG334" s="30"/>
      <c r="GH334" s="30"/>
      <c r="GI334" s="30"/>
      <c r="GJ334" s="30"/>
      <c r="GK334" s="30"/>
      <c r="GL334" s="30"/>
      <c r="GM334" s="30"/>
      <c r="GN334" s="30"/>
      <c r="GO334" s="30"/>
      <c r="GP334" s="30"/>
      <c r="GQ334" s="30"/>
      <c r="GR334" s="30"/>
      <c r="GS334" s="30"/>
      <c r="GT334" s="30"/>
      <c r="GU334" s="30"/>
      <c r="GV334" s="30"/>
      <c r="GW334" s="30"/>
      <c r="GX334" s="30"/>
      <c r="GY334" s="30"/>
      <c r="GZ334" s="30"/>
      <c r="HA334" s="30"/>
      <c r="HB334" s="30"/>
      <c r="HC334" s="30"/>
      <c r="HD334" s="30"/>
      <c r="HE334" s="30"/>
      <c r="HF334" s="30"/>
      <c r="HG334" s="30"/>
      <c r="HH334" s="30"/>
      <c r="HI334" s="30"/>
      <c r="HJ334" s="30"/>
      <c r="HK334" s="30"/>
      <c r="HL334" s="30"/>
      <c r="HM334" s="30"/>
      <c r="HN334" s="30"/>
      <c r="HO334" s="30"/>
      <c r="HP334" s="30"/>
      <c r="HQ334" s="30"/>
      <c r="HR334" s="30"/>
      <c r="HS334" s="30"/>
      <c r="HT334" s="30"/>
      <c r="HU334" s="30"/>
      <c r="HV334" s="30"/>
      <c r="HW334" s="30"/>
      <c r="HX334" s="30"/>
      <c r="HY334" s="30"/>
      <c r="HZ334" s="30"/>
      <c r="IA334" s="30"/>
      <c r="IB334" s="30"/>
      <c r="IC334" s="30"/>
      <c r="ID334" s="30"/>
      <c r="IE334" s="30"/>
      <c r="IF334" s="30"/>
      <c r="IG334" s="30"/>
      <c r="IH334" s="30"/>
      <c r="II334" s="30"/>
      <c r="IJ334" s="30"/>
      <c r="IK334" s="30"/>
      <c r="IL334" s="30"/>
      <c r="IM334" s="30"/>
      <c r="IN334" s="30"/>
      <c r="IO334" s="30"/>
      <c r="IP334" s="30"/>
      <c r="IQ334" s="30"/>
      <c r="IR334" s="30"/>
      <c r="IS334" s="30"/>
      <c r="IT334" s="30"/>
      <c r="IU334" s="30"/>
      <c r="IV334" s="30"/>
      <c r="IW334" s="30"/>
    </row>
    <row r="335" spans="1:257" s="83" customFormat="1" ht="40.5" x14ac:dyDescent="0.3">
      <c r="A335" s="246">
        <v>12</v>
      </c>
      <c r="B335" s="286" t="s">
        <v>452</v>
      </c>
      <c r="C335" s="265" t="s">
        <v>135</v>
      </c>
      <c r="D335" s="291">
        <v>0.14000000000000001</v>
      </c>
      <c r="E335" s="172">
        <f t="shared" si="147"/>
        <v>0.14000000000000001</v>
      </c>
      <c r="F335" s="174">
        <f>SUM(G335:H335)</f>
        <v>0.04</v>
      </c>
      <c r="G335" s="171"/>
      <c r="H335" s="171">
        <v>0.04</v>
      </c>
      <c r="I335" s="171">
        <v>0.1</v>
      </c>
      <c r="J335" s="171"/>
      <c r="K335" s="171"/>
      <c r="L335" s="171"/>
      <c r="M335" s="171"/>
      <c r="N335" s="171"/>
      <c r="O335" s="171"/>
      <c r="P335" s="171"/>
      <c r="Q335" s="171"/>
      <c r="R335" s="171"/>
      <c r="S335" s="171"/>
      <c r="T335" s="171"/>
      <c r="U335" s="171"/>
      <c r="V335" s="171"/>
      <c r="W335" s="171"/>
      <c r="X335" s="171"/>
      <c r="Y335" s="247">
        <f t="shared" si="143"/>
        <v>0</v>
      </c>
      <c r="Z335" s="171"/>
      <c r="AA335" s="171"/>
      <c r="AB335" s="171"/>
      <c r="AC335" s="171"/>
      <c r="AD335" s="171"/>
      <c r="AE335" s="171"/>
      <c r="AF335" s="171"/>
      <c r="AG335" s="171"/>
      <c r="AH335" s="171"/>
      <c r="AI335" s="171"/>
      <c r="AJ335" s="171"/>
      <c r="AK335" s="171"/>
      <c r="AL335" s="171">
        <f t="shared" si="144"/>
        <v>0</v>
      </c>
      <c r="AM335" s="171"/>
      <c r="AN335" s="171"/>
      <c r="AO335" s="171"/>
      <c r="AP335" s="171"/>
      <c r="AQ335" s="171"/>
      <c r="AR335" s="171"/>
      <c r="AS335" s="171"/>
      <c r="AT335" s="171"/>
      <c r="AU335" s="171"/>
      <c r="AV335" s="171"/>
      <c r="AW335" s="171"/>
      <c r="AX335" s="171"/>
      <c r="AY335" s="171"/>
      <c r="AZ335" s="171"/>
      <c r="BA335" s="171"/>
      <c r="BB335" s="171"/>
      <c r="BC335" s="171"/>
      <c r="BD335" s="171"/>
      <c r="BE335" s="171"/>
      <c r="BF335" s="174">
        <f t="shared" si="145"/>
        <v>0.1</v>
      </c>
      <c r="BG335" s="174"/>
      <c r="BH335" s="186">
        <f t="shared" si="146"/>
        <v>0</v>
      </c>
      <c r="BI335" s="178"/>
      <c r="BJ335" s="174"/>
      <c r="BK335" s="178"/>
      <c r="BL335" s="174">
        <v>0.14000000000000001</v>
      </c>
      <c r="BM335" s="174"/>
      <c r="BN335" s="386" t="s">
        <v>407</v>
      </c>
      <c r="BO335" s="205"/>
      <c r="BP335" s="180" t="s">
        <v>398</v>
      </c>
      <c r="BQ335" s="302"/>
      <c r="BR335" s="189">
        <v>2019</v>
      </c>
      <c r="BS335" s="199"/>
      <c r="BT335" s="264" t="s">
        <v>405</v>
      </c>
      <c r="BU335" s="201"/>
      <c r="BV335" s="30"/>
      <c r="BW335" s="30"/>
      <c r="BX335" s="30"/>
      <c r="BY335" s="30"/>
      <c r="BZ335" s="30"/>
      <c r="CA335" s="30"/>
      <c r="CB335" s="30"/>
      <c r="CC335" s="30"/>
      <c r="CD335" s="30"/>
      <c r="CE335" s="30"/>
      <c r="CF335" s="30"/>
      <c r="CG335" s="30"/>
      <c r="CH335" s="30"/>
      <c r="CI335" s="30"/>
      <c r="CJ335" s="56">
        <f t="shared" si="148"/>
        <v>0.14000000000000001</v>
      </c>
      <c r="CK335" s="56">
        <f t="shared" si="149"/>
        <v>0</v>
      </c>
      <c r="CL335" s="30"/>
      <c r="CM335" s="30"/>
      <c r="CN335" s="30"/>
      <c r="CO335" s="30"/>
      <c r="CP335" s="30"/>
      <c r="CQ335" s="30"/>
      <c r="CR335" s="30"/>
      <c r="CS335" s="30"/>
      <c r="CT335" s="30"/>
      <c r="CU335" s="30"/>
      <c r="CV335" s="30"/>
      <c r="CW335" s="30"/>
      <c r="CX335" s="30"/>
      <c r="CY335" s="30"/>
      <c r="CZ335" s="30"/>
      <c r="DA335" s="30"/>
      <c r="DB335" s="30"/>
      <c r="DC335" s="30"/>
      <c r="DD335" s="30"/>
      <c r="DE335" s="30"/>
      <c r="DF335" s="30"/>
      <c r="DG335" s="30"/>
      <c r="DH335" s="30"/>
      <c r="DI335" s="30"/>
      <c r="DJ335" s="30"/>
      <c r="DK335" s="30"/>
      <c r="DL335" s="30"/>
      <c r="DM335" s="30"/>
      <c r="DN335" s="30"/>
      <c r="DO335" s="30"/>
      <c r="DP335" s="30"/>
      <c r="DQ335" s="30"/>
      <c r="DR335" s="30"/>
      <c r="DS335" s="30"/>
      <c r="DT335" s="30"/>
      <c r="DU335" s="30"/>
      <c r="DV335" s="30"/>
      <c r="DW335" s="30"/>
      <c r="DX335" s="30"/>
      <c r="DY335" s="30"/>
      <c r="DZ335" s="30"/>
      <c r="EA335" s="30"/>
      <c r="EB335" s="30"/>
      <c r="EC335" s="30"/>
      <c r="ED335" s="30"/>
      <c r="EE335" s="30"/>
      <c r="EF335" s="30"/>
      <c r="EG335" s="30"/>
      <c r="EH335" s="30"/>
      <c r="EI335" s="30"/>
      <c r="EJ335" s="30"/>
      <c r="EK335" s="30"/>
      <c r="EL335" s="30"/>
      <c r="EM335" s="30"/>
      <c r="EN335" s="30"/>
      <c r="EO335" s="30"/>
      <c r="EP335" s="30"/>
      <c r="EQ335" s="30"/>
      <c r="ER335" s="30"/>
      <c r="ES335" s="30"/>
      <c r="ET335" s="30"/>
      <c r="EU335" s="30"/>
      <c r="EV335" s="30"/>
      <c r="EW335" s="30"/>
      <c r="EX335" s="30"/>
      <c r="EY335" s="30"/>
      <c r="EZ335" s="30"/>
      <c r="FA335" s="30"/>
      <c r="FB335" s="30"/>
      <c r="FC335" s="30"/>
      <c r="FD335" s="30"/>
      <c r="FE335" s="30"/>
      <c r="FF335" s="30"/>
      <c r="FG335" s="30"/>
      <c r="FH335" s="30"/>
      <c r="FI335" s="30"/>
      <c r="FJ335" s="30"/>
      <c r="FK335" s="30"/>
      <c r="FL335" s="30"/>
      <c r="FM335" s="30"/>
      <c r="FN335" s="30"/>
      <c r="FO335" s="30"/>
      <c r="FP335" s="30"/>
      <c r="FQ335" s="30"/>
      <c r="FR335" s="30"/>
      <c r="FS335" s="30"/>
      <c r="FT335" s="30"/>
      <c r="FU335" s="30"/>
      <c r="FV335" s="30"/>
      <c r="FW335" s="30"/>
      <c r="FX335" s="30"/>
      <c r="FY335" s="30"/>
      <c r="FZ335" s="30"/>
      <c r="GA335" s="30"/>
      <c r="GB335" s="30"/>
      <c r="GC335" s="30"/>
      <c r="GD335" s="30"/>
      <c r="GE335" s="30"/>
      <c r="GF335" s="30"/>
      <c r="GG335" s="30"/>
      <c r="GH335" s="30"/>
      <c r="GI335" s="30"/>
      <c r="GJ335" s="30"/>
      <c r="GK335" s="30"/>
      <c r="GL335" s="30"/>
      <c r="GM335" s="30"/>
      <c r="GN335" s="30"/>
      <c r="GO335" s="30"/>
      <c r="GP335" s="30"/>
      <c r="GQ335" s="30"/>
      <c r="GR335" s="30"/>
      <c r="GS335" s="30"/>
      <c r="GT335" s="30"/>
      <c r="GU335" s="30"/>
      <c r="GV335" s="30"/>
      <c r="GW335" s="30"/>
      <c r="GX335" s="30"/>
      <c r="GY335" s="30"/>
      <c r="GZ335" s="30"/>
      <c r="HA335" s="30"/>
      <c r="HB335" s="30"/>
      <c r="HC335" s="30"/>
      <c r="HD335" s="30"/>
      <c r="HE335" s="30"/>
      <c r="HF335" s="30"/>
      <c r="HG335" s="30"/>
      <c r="HH335" s="30"/>
      <c r="HI335" s="30"/>
      <c r="HJ335" s="30"/>
      <c r="HK335" s="30"/>
      <c r="HL335" s="30"/>
      <c r="HM335" s="30"/>
      <c r="HN335" s="30"/>
      <c r="HO335" s="30"/>
      <c r="HP335" s="30"/>
      <c r="HQ335" s="30"/>
      <c r="HR335" s="30"/>
      <c r="HS335" s="30"/>
      <c r="HT335" s="30"/>
      <c r="HU335" s="30"/>
      <c r="HV335" s="30"/>
      <c r="HW335" s="30"/>
      <c r="HX335" s="30"/>
      <c r="HY335" s="30"/>
      <c r="HZ335" s="30"/>
      <c r="IA335" s="30"/>
      <c r="IB335" s="30"/>
      <c r="IC335" s="30"/>
      <c r="ID335" s="30"/>
      <c r="IE335" s="30"/>
      <c r="IF335" s="30"/>
      <c r="IG335" s="30"/>
      <c r="IH335" s="30"/>
      <c r="II335" s="30"/>
      <c r="IJ335" s="30"/>
      <c r="IK335" s="30"/>
      <c r="IL335" s="30"/>
      <c r="IM335" s="30"/>
      <c r="IN335" s="30"/>
      <c r="IO335" s="30"/>
      <c r="IP335" s="30"/>
      <c r="IQ335" s="30"/>
      <c r="IR335" s="30"/>
      <c r="IS335" s="30"/>
      <c r="IT335" s="30"/>
      <c r="IU335" s="30"/>
      <c r="IV335" s="30"/>
      <c r="IW335" s="30"/>
    </row>
    <row r="336" spans="1:257" s="83" customFormat="1" ht="60.75" x14ac:dyDescent="0.3">
      <c r="A336" s="246">
        <v>13</v>
      </c>
      <c r="B336" s="286" t="s">
        <v>410</v>
      </c>
      <c r="C336" s="265" t="s">
        <v>534</v>
      </c>
      <c r="D336" s="291">
        <v>0.38</v>
      </c>
      <c r="E336" s="172">
        <f t="shared" si="147"/>
        <v>0.38</v>
      </c>
      <c r="F336" s="174">
        <f t="shared" ref="F336:F342" si="150">SUM(G336:H336)</f>
        <v>0.04</v>
      </c>
      <c r="G336" s="171"/>
      <c r="H336" s="171">
        <v>0.04</v>
      </c>
      <c r="I336" s="171">
        <v>0.12</v>
      </c>
      <c r="J336" s="171"/>
      <c r="K336" s="171"/>
      <c r="L336" s="171"/>
      <c r="M336" s="171">
        <v>7.0000000000000007E-2</v>
      </c>
      <c r="N336" s="171"/>
      <c r="O336" s="171"/>
      <c r="P336" s="171"/>
      <c r="Q336" s="171"/>
      <c r="R336" s="171"/>
      <c r="S336" s="171"/>
      <c r="T336" s="171"/>
      <c r="U336" s="171"/>
      <c r="V336" s="171"/>
      <c r="W336" s="171"/>
      <c r="X336" s="171"/>
      <c r="Y336" s="247">
        <f t="shared" si="143"/>
        <v>3.5000000000000003E-2</v>
      </c>
      <c r="Z336" s="171">
        <v>1.4999999999999999E-2</v>
      </c>
      <c r="AA336" s="171"/>
      <c r="AB336" s="171"/>
      <c r="AC336" s="171"/>
      <c r="AD336" s="171">
        <v>0.02</v>
      </c>
      <c r="AE336" s="171"/>
      <c r="AF336" s="171"/>
      <c r="AG336" s="171"/>
      <c r="AH336" s="171"/>
      <c r="AI336" s="171"/>
      <c r="AJ336" s="171"/>
      <c r="AK336" s="171"/>
      <c r="AL336" s="171">
        <f t="shared" ref="AL336:AL342" si="151">SUM(AM336:AT336)</f>
        <v>0</v>
      </c>
      <c r="AM336" s="171"/>
      <c r="AN336" s="171"/>
      <c r="AO336" s="171"/>
      <c r="AP336" s="171"/>
      <c r="AQ336" s="171"/>
      <c r="AR336" s="171"/>
      <c r="AS336" s="171"/>
      <c r="AT336" s="171"/>
      <c r="AU336" s="171"/>
      <c r="AV336" s="171"/>
      <c r="AW336" s="171">
        <v>1.4999999999999999E-2</v>
      </c>
      <c r="AX336" s="171"/>
      <c r="AY336" s="171"/>
      <c r="AZ336" s="171"/>
      <c r="BA336" s="171"/>
      <c r="BB336" s="171"/>
      <c r="BC336" s="171"/>
      <c r="BD336" s="171"/>
      <c r="BE336" s="171">
        <v>0.1</v>
      </c>
      <c r="BF336" s="174">
        <f t="shared" si="145"/>
        <v>0.34</v>
      </c>
      <c r="BG336" s="174"/>
      <c r="BH336" s="186">
        <f t="shared" si="146"/>
        <v>0</v>
      </c>
      <c r="BI336" s="178"/>
      <c r="BJ336" s="174"/>
      <c r="BK336" s="178"/>
      <c r="BL336" s="174">
        <v>0.38</v>
      </c>
      <c r="BM336" s="174"/>
      <c r="BN336" s="386" t="s">
        <v>407</v>
      </c>
      <c r="BO336" s="205"/>
      <c r="BP336" s="180" t="s">
        <v>398</v>
      </c>
      <c r="BQ336" s="302"/>
      <c r="BR336" s="189">
        <v>2019</v>
      </c>
      <c r="BS336" s="199"/>
      <c r="BT336" s="264" t="s">
        <v>405</v>
      </c>
      <c r="BU336" s="201"/>
      <c r="BV336" s="30"/>
      <c r="BW336" s="30"/>
      <c r="BX336" s="30"/>
      <c r="BY336" s="30"/>
      <c r="BZ336" s="30"/>
      <c r="CA336" s="30"/>
      <c r="CB336" s="30"/>
      <c r="CC336" s="30"/>
      <c r="CD336" s="30"/>
      <c r="CE336" s="30"/>
      <c r="CF336" s="30"/>
      <c r="CG336" s="30"/>
      <c r="CH336" s="30"/>
      <c r="CI336" s="30"/>
      <c r="CJ336" s="56">
        <f t="shared" si="148"/>
        <v>0.38</v>
      </c>
      <c r="CK336" s="56">
        <f t="shared" si="149"/>
        <v>0</v>
      </c>
      <c r="CL336" s="30"/>
      <c r="CM336" s="30"/>
      <c r="CN336" s="30"/>
      <c r="CO336" s="30"/>
      <c r="CP336" s="30"/>
      <c r="CQ336" s="30"/>
      <c r="CR336" s="30"/>
      <c r="CS336" s="30"/>
      <c r="CT336" s="30"/>
      <c r="CU336" s="30"/>
      <c r="CV336" s="30"/>
      <c r="CW336" s="30"/>
      <c r="CX336" s="30"/>
      <c r="CY336" s="30"/>
      <c r="CZ336" s="30"/>
      <c r="DA336" s="30"/>
      <c r="DB336" s="30"/>
      <c r="DC336" s="30"/>
      <c r="DD336" s="30"/>
      <c r="DE336" s="30"/>
      <c r="DF336" s="30"/>
      <c r="DG336" s="30"/>
      <c r="DH336" s="30"/>
      <c r="DI336" s="30"/>
      <c r="DJ336" s="30"/>
      <c r="DK336" s="30"/>
      <c r="DL336" s="30"/>
      <c r="DM336" s="30"/>
      <c r="DN336" s="30"/>
      <c r="DO336" s="30"/>
      <c r="DP336" s="30"/>
      <c r="DQ336" s="30"/>
      <c r="DR336" s="30"/>
      <c r="DS336" s="30"/>
      <c r="DT336" s="30"/>
      <c r="DU336" s="30"/>
      <c r="DV336" s="30"/>
      <c r="DW336" s="30"/>
      <c r="DX336" s="30"/>
      <c r="DY336" s="30"/>
      <c r="DZ336" s="30"/>
      <c r="EA336" s="30"/>
      <c r="EB336" s="30"/>
      <c r="EC336" s="30"/>
      <c r="ED336" s="30"/>
      <c r="EE336" s="30"/>
      <c r="EF336" s="30"/>
      <c r="EG336" s="30"/>
      <c r="EH336" s="30"/>
      <c r="EI336" s="30"/>
      <c r="EJ336" s="30"/>
      <c r="EK336" s="30"/>
      <c r="EL336" s="30"/>
      <c r="EM336" s="30"/>
      <c r="EN336" s="30"/>
      <c r="EO336" s="30"/>
      <c r="EP336" s="30"/>
      <c r="EQ336" s="30"/>
      <c r="ER336" s="30"/>
      <c r="ES336" s="30"/>
      <c r="ET336" s="30"/>
      <c r="EU336" s="30"/>
      <c r="EV336" s="30"/>
      <c r="EW336" s="30"/>
      <c r="EX336" s="30"/>
      <c r="EY336" s="30"/>
      <c r="EZ336" s="30"/>
      <c r="FA336" s="30"/>
      <c r="FB336" s="30"/>
      <c r="FC336" s="30"/>
      <c r="FD336" s="30"/>
      <c r="FE336" s="30"/>
      <c r="FF336" s="30"/>
      <c r="FG336" s="30"/>
      <c r="FH336" s="30"/>
      <c r="FI336" s="30"/>
      <c r="FJ336" s="30"/>
      <c r="FK336" s="30"/>
      <c r="FL336" s="30"/>
      <c r="FM336" s="30"/>
      <c r="FN336" s="30"/>
      <c r="FO336" s="30"/>
      <c r="FP336" s="30"/>
      <c r="FQ336" s="30"/>
      <c r="FR336" s="30"/>
      <c r="FS336" s="30"/>
      <c r="FT336" s="30"/>
      <c r="FU336" s="30"/>
      <c r="FV336" s="30"/>
      <c r="FW336" s="30"/>
      <c r="FX336" s="30"/>
      <c r="FY336" s="30"/>
      <c r="FZ336" s="30"/>
      <c r="GA336" s="30"/>
      <c r="GB336" s="30"/>
      <c r="GC336" s="30"/>
      <c r="GD336" s="30"/>
      <c r="GE336" s="30"/>
      <c r="GF336" s="30"/>
      <c r="GG336" s="30"/>
      <c r="GH336" s="30"/>
      <c r="GI336" s="30"/>
      <c r="GJ336" s="30"/>
      <c r="GK336" s="30"/>
      <c r="GL336" s="30"/>
      <c r="GM336" s="30"/>
      <c r="GN336" s="30"/>
      <c r="GO336" s="30"/>
      <c r="GP336" s="30"/>
      <c r="GQ336" s="30"/>
      <c r="GR336" s="30"/>
      <c r="GS336" s="30"/>
      <c r="GT336" s="30"/>
      <c r="GU336" s="30"/>
      <c r="GV336" s="30"/>
      <c r="GW336" s="30"/>
      <c r="GX336" s="30"/>
      <c r="GY336" s="30"/>
      <c r="GZ336" s="30"/>
      <c r="HA336" s="30"/>
      <c r="HB336" s="30"/>
      <c r="HC336" s="30"/>
      <c r="HD336" s="30"/>
      <c r="HE336" s="30"/>
      <c r="HF336" s="30"/>
      <c r="HG336" s="30"/>
      <c r="HH336" s="30"/>
      <c r="HI336" s="30"/>
      <c r="HJ336" s="30"/>
      <c r="HK336" s="30"/>
      <c r="HL336" s="30"/>
      <c r="HM336" s="30"/>
      <c r="HN336" s="30"/>
      <c r="HO336" s="30"/>
      <c r="HP336" s="30"/>
      <c r="HQ336" s="30"/>
      <c r="HR336" s="30"/>
      <c r="HS336" s="30"/>
      <c r="HT336" s="30"/>
      <c r="HU336" s="30"/>
      <c r="HV336" s="30"/>
      <c r="HW336" s="30"/>
      <c r="HX336" s="30"/>
      <c r="HY336" s="30"/>
      <c r="HZ336" s="30"/>
      <c r="IA336" s="30"/>
      <c r="IB336" s="30"/>
      <c r="IC336" s="30"/>
      <c r="ID336" s="30"/>
      <c r="IE336" s="30"/>
      <c r="IF336" s="30"/>
      <c r="IG336" s="30"/>
      <c r="IH336" s="30"/>
      <c r="II336" s="30"/>
      <c r="IJ336" s="30"/>
      <c r="IK336" s="30"/>
      <c r="IL336" s="30"/>
      <c r="IM336" s="30"/>
      <c r="IN336" s="30"/>
      <c r="IO336" s="30"/>
      <c r="IP336" s="30"/>
      <c r="IQ336" s="30"/>
      <c r="IR336" s="30"/>
      <c r="IS336" s="30"/>
      <c r="IT336" s="30"/>
      <c r="IU336" s="30"/>
      <c r="IV336" s="30"/>
      <c r="IW336" s="30"/>
    </row>
    <row r="337" spans="1:257" s="83" customFormat="1" ht="121.5" x14ac:dyDescent="0.3">
      <c r="A337" s="246">
        <v>14</v>
      </c>
      <c r="B337" s="286" t="s">
        <v>411</v>
      </c>
      <c r="C337" s="265" t="s">
        <v>534</v>
      </c>
      <c r="D337" s="291">
        <v>0.158</v>
      </c>
      <c r="E337" s="172">
        <f t="shared" si="147"/>
        <v>0.158</v>
      </c>
      <c r="F337" s="174">
        <f t="shared" si="150"/>
        <v>0.04</v>
      </c>
      <c r="G337" s="171"/>
      <c r="H337" s="171">
        <v>0.04</v>
      </c>
      <c r="I337" s="171">
        <v>4.8000000000000001E-2</v>
      </c>
      <c r="J337" s="171"/>
      <c r="K337" s="171"/>
      <c r="L337" s="171"/>
      <c r="M337" s="171">
        <v>0.03</v>
      </c>
      <c r="N337" s="171"/>
      <c r="O337" s="171"/>
      <c r="P337" s="171"/>
      <c r="Q337" s="171"/>
      <c r="R337" s="171"/>
      <c r="S337" s="171"/>
      <c r="T337" s="171"/>
      <c r="U337" s="171"/>
      <c r="V337" s="171"/>
      <c r="W337" s="171"/>
      <c r="X337" s="171"/>
      <c r="Y337" s="247">
        <f t="shared" si="143"/>
        <v>0</v>
      </c>
      <c r="Z337" s="171"/>
      <c r="AA337" s="171"/>
      <c r="AB337" s="171"/>
      <c r="AC337" s="171"/>
      <c r="AD337" s="171"/>
      <c r="AE337" s="171"/>
      <c r="AF337" s="171"/>
      <c r="AG337" s="171"/>
      <c r="AH337" s="171"/>
      <c r="AI337" s="171"/>
      <c r="AJ337" s="171"/>
      <c r="AK337" s="171"/>
      <c r="AL337" s="171">
        <f t="shared" si="151"/>
        <v>0</v>
      </c>
      <c r="AM337" s="171"/>
      <c r="AN337" s="171"/>
      <c r="AO337" s="171"/>
      <c r="AP337" s="171"/>
      <c r="AQ337" s="171"/>
      <c r="AR337" s="171"/>
      <c r="AS337" s="171"/>
      <c r="AT337" s="171"/>
      <c r="AU337" s="171"/>
      <c r="AV337" s="171"/>
      <c r="AW337" s="171"/>
      <c r="AX337" s="171"/>
      <c r="AY337" s="171"/>
      <c r="AZ337" s="171"/>
      <c r="BA337" s="171"/>
      <c r="BB337" s="171"/>
      <c r="BC337" s="171"/>
      <c r="BD337" s="171"/>
      <c r="BE337" s="171">
        <v>0.04</v>
      </c>
      <c r="BF337" s="174">
        <f t="shared" si="145"/>
        <v>0.11799999999999999</v>
      </c>
      <c r="BG337" s="174"/>
      <c r="BH337" s="186">
        <f t="shared" si="146"/>
        <v>0</v>
      </c>
      <c r="BI337" s="178"/>
      <c r="BJ337" s="174"/>
      <c r="BK337" s="178"/>
      <c r="BL337" s="174">
        <v>0.158</v>
      </c>
      <c r="BM337" s="174"/>
      <c r="BN337" s="221" t="s">
        <v>412</v>
      </c>
      <c r="BO337" s="205"/>
      <c r="BP337" s="180" t="s">
        <v>398</v>
      </c>
      <c r="BQ337" s="302"/>
      <c r="BR337" s="189">
        <v>2019</v>
      </c>
      <c r="BS337" s="199"/>
      <c r="BT337" s="264" t="s">
        <v>405</v>
      </c>
      <c r="BU337" s="201"/>
      <c r="BV337" s="30"/>
      <c r="BW337" s="30"/>
      <c r="BX337" s="30"/>
      <c r="BY337" s="30"/>
      <c r="BZ337" s="30"/>
      <c r="CA337" s="30"/>
      <c r="CB337" s="30"/>
      <c r="CC337" s="30"/>
      <c r="CD337" s="30"/>
      <c r="CE337" s="30"/>
      <c r="CF337" s="30"/>
      <c r="CG337" s="30"/>
      <c r="CH337" s="30"/>
      <c r="CI337" s="30"/>
      <c r="CJ337" s="56">
        <f t="shared" si="148"/>
        <v>0.158</v>
      </c>
      <c r="CK337" s="56">
        <f t="shared" si="149"/>
        <v>0</v>
      </c>
      <c r="CL337" s="30"/>
      <c r="CM337" s="30"/>
      <c r="CN337" s="30"/>
      <c r="CO337" s="30"/>
      <c r="CP337" s="30"/>
      <c r="CQ337" s="30"/>
      <c r="CR337" s="30"/>
      <c r="CS337" s="30"/>
      <c r="CT337" s="30"/>
      <c r="CU337" s="30"/>
      <c r="CV337" s="30"/>
      <c r="CW337" s="30"/>
      <c r="CX337" s="30"/>
      <c r="CY337" s="30"/>
      <c r="CZ337" s="30"/>
      <c r="DA337" s="30"/>
      <c r="DB337" s="30"/>
      <c r="DC337" s="30"/>
      <c r="DD337" s="30"/>
      <c r="DE337" s="30"/>
      <c r="DF337" s="30"/>
      <c r="DG337" s="30"/>
      <c r="DH337" s="30"/>
      <c r="DI337" s="30"/>
      <c r="DJ337" s="30"/>
      <c r="DK337" s="30"/>
      <c r="DL337" s="30"/>
      <c r="DM337" s="30"/>
      <c r="DN337" s="30"/>
      <c r="DO337" s="30"/>
      <c r="DP337" s="30"/>
      <c r="DQ337" s="30"/>
      <c r="DR337" s="30"/>
      <c r="DS337" s="30"/>
      <c r="DT337" s="30"/>
      <c r="DU337" s="30"/>
      <c r="DV337" s="30"/>
      <c r="DW337" s="30"/>
      <c r="DX337" s="30"/>
      <c r="DY337" s="30"/>
      <c r="DZ337" s="30"/>
      <c r="EA337" s="30"/>
      <c r="EB337" s="30"/>
      <c r="EC337" s="30"/>
      <c r="ED337" s="30"/>
      <c r="EE337" s="30"/>
      <c r="EF337" s="30"/>
      <c r="EG337" s="30"/>
      <c r="EH337" s="30"/>
      <c r="EI337" s="30"/>
      <c r="EJ337" s="30"/>
      <c r="EK337" s="30"/>
      <c r="EL337" s="30"/>
      <c r="EM337" s="30"/>
      <c r="EN337" s="30"/>
      <c r="EO337" s="30"/>
      <c r="EP337" s="30"/>
      <c r="EQ337" s="30"/>
      <c r="ER337" s="30"/>
      <c r="ES337" s="30"/>
      <c r="ET337" s="30"/>
      <c r="EU337" s="30"/>
      <c r="EV337" s="30"/>
      <c r="EW337" s="30"/>
      <c r="EX337" s="30"/>
      <c r="EY337" s="30"/>
      <c r="EZ337" s="30"/>
      <c r="FA337" s="30"/>
      <c r="FB337" s="30"/>
      <c r="FC337" s="30"/>
      <c r="FD337" s="30"/>
      <c r="FE337" s="30"/>
      <c r="FF337" s="30"/>
      <c r="FG337" s="30"/>
      <c r="FH337" s="30"/>
      <c r="FI337" s="30"/>
      <c r="FJ337" s="30"/>
      <c r="FK337" s="30"/>
      <c r="FL337" s="30"/>
      <c r="FM337" s="30"/>
      <c r="FN337" s="30"/>
      <c r="FO337" s="30"/>
      <c r="FP337" s="30"/>
      <c r="FQ337" s="30"/>
      <c r="FR337" s="30"/>
      <c r="FS337" s="30"/>
      <c r="FT337" s="30"/>
      <c r="FU337" s="30"/>
      <c r="FV337" s="30"/>
      <c r="FW337" s="30"/>
      <c r="FX337" s="30"/>
      <c r="FY337" s="30"/>
      <c r="FZ337" s="30"/>
      <c r="GA337" s="30"/>
      <c r="GB337" s="30"/>
      <c r="GC337" s="30"/>
      <c r="GD337" s="30"/>
      <c r="GE337" s="30"/>
      <c r="GF337" s="30"/>
      <c r="GG337" s="30"/>
      <c r="GH337" s="30"/>
      <c r="GI337" s="30"/>
      <c r="GJ337" s="30"/>
      <c r="GK337" s="30"/>
      <c r="GL337" s="30"/>
      <c r="GM337" s="30"/>
      <c r="GN337" s="30"/>
      <c r="GO337" s="30"/>
      <c r="GP337" s="30"/>
      <c r="GQ337" s="30"/>
      <c r="GR337" s="30"/>
      <c r="GS337" s="30"/>
      <c r="GT337" s="30"/>
      <c r="GU337" s="30"/>
      <c r="GV337" s="30"/>
      <c r="GW337" s="30"/>
      <c r="GX337" s="30"/>
      <c r="GY337" s="30"/>
      <c r="GZ337" s="30"/>
      <c r="HA337" s="30"/>
      <c r="HB337" s="30"/>
      <c r="HC337" s="30"/>
      <c r="HD337" s="30"/>
      <c r="HE337" s="30"/>
      <c r="HF337" s="30"/>
      <c r="HG337" s="30"/>
      <c r="HH337" s="30"/>
      <c r="HI337" s="30"/>
      <c r="HJ337" s="30"/>
      <c r="HK337" s="30"/>
      <c r="HL337" s="30"/>
      <c r="HM337" s="30"/>
      <c r="HN337" s="30"/>
      <c r="HO337" s="30"/>
      <c r="HP337" s="30"/>
      <c r="HQ337" s="30"/>
      <c r="HR337" s="30"/>
      <c r="HS337" s="30"/>
      <c r="HT337" s="30"/>
      <c r="HU337" s="30"/>
      <c r="HV337" s="30"/>
      <c r="HW337" s="30"/>
      <c r="HX337" s="30"/>
      <c r="HY337" s="30"/>
      <c r="HZ337" s="30"/>
      <c r="IA337" s="30"/>
      <c r="IB337" s="30"/>
      <c r="IC337" s="30"/>
      <c r="ID337" s="30"/>
      <c r="IE337" s="30"/>
      <c r="IF337" s="30"/>
      <c r="IG337" s="30"/>
      <c r="IH337" s="30"/>
      <c r="II337" s="30"/>
      <c r="IJ337" s="30"/>
      <c r="IK337" s="30"/>
      <c r="IL337" s="30"/>
      <c r="IM337" s="30"/>
      <c r="IN337" s="30"/>
      <c r="IO337" s="30"/>
      <c r="IP337" s="30"/>
      <c r="IQ337" s="30"/>
      <c r="IR337" s="30"/>
      <c r="IS337" s="30"/>
      <c r="IT337" s="30"/>
      <c r="IU337" s="30"/>
      <c r="IV337" s="30"/>
      <c r="IW337" s="30"/>
    </row>
    <row r="338" spans="1:257" s="83" customFormat="1" ht="121.5" x14ac:dyDescent="0.3">
      <c r="A338" s="246">
        <v>15</v>
      </c>
      <c r="B338" s="286" t="s">
        <v>413</v>
      </c>
      <c r="C338" s="265" t="s">
        <v>534</v>
      </c>
      <c r="D338" s="291">
        <v>0.2</v>
      </c>
      <c r="E338" s="172">
        <f t="shared" si="147"/>
        <v>0.2</v>
      </c>
      <c r="F338" s="174">
        <f t="shared" si="150"/>
        <v>0.06</v>
      </c>
      <c r="G338" s="171">
        <v>0.06</v>
      </c>
      <c r="H338" s="171"/>
      <c r="I338" s="171">
        <v>0.04</v>
      </c>
      <c r="J338" s="171"/>
      <c r="K338" s="171"/>
      <c r="L338" s="171"/>
      <c r="M338" s="171">
        <v>0.06</v>
      </c>
      <c r="N338" s="171"/>
      <c r="O338" s="171"/>
      <c r="P338" s="171"/>
      <c r="Q338" s="171"/>
      <c r="R338" s="171"/>
      <c r="S338" s="171"/>
      <c r="T338" s="171"/>
      <c r="U338" s="171"/>
      <c r="V338" s="171"/>
      <c r="W338" s="171"/>
      <c r="X338" s="171"/>
      <c r="Y338" s="247">
        <f t="shared" si="143"/>
        <v>0</v>
      </c>
      <c r="Z338" s="171"/>
      <c r="AA338" s="171"/>
      <c r="AB338" s="171"/>
      <c r="AC338" s="171"/>
      <c r="AD338" s="171"/>
      <c r="AE338" s="171"/>
      <c r="AF338" s="171"/>
      <c r="AG338" s="171"/>
      <c r="AH338" s="171"/>
      <c r="AI338" s="171"/>
      <c r="AJ338" s="171"/>
      <c r="AK338" s="171"/>
      <c r="AL338" s="171">
        <f t="shared" si="151"/>
        <v>0</v>
      </c>
      <c r="AM338" s="171"/>
      <c r="AN338" s="171"/>
      <c r="AO338" s="171"/>
      <c r="AP338" s="171"/>
      <c r="AQ338" s="171"/>
      <c r="AR338" s="171"/>
      <c r="AS338" s="171"/>
      <c r="AT338" s="171"/>
      <c r="AU338" s="171"/>
      <c r="AV338" s="171"/>
      <c r="AW338" s="171"/>
      <c r="AX338" s="171"/>
      <c r="AY338" s="171"/>
      <c r="AZ338" s="171"/>
      <c r="BA338" s="171"/>
      <c r="BB338" s="171"/>
      <c r="BC338" s="171"/>
      <c r="BD338" s="171"/>
      <c r="BE338" s="171">
        <v>0.04</v>
      </c>
      <c r="BF338" s="174">
        <f t="shared" si="145"/>
        <v>0.14000000000000001</v>
      </c>
      <c r="BG338" s="174"/>
      <c r="BH338" s="186">
        <f t="shared" si="146"/>
        <v>0</v>
      </c>
      <c r="BI338" s="178"/>
      <c r="BJ338" s="174"/>
      <c r="BK338" s="178"/>
      <c r="BL338" s="174">
        <v>0.2</v>
      </c>
      <c r="BM338" s="174"/>
      <c r="BN338" s="221" t="s">
        <v>412</v>
      </c>
      <c r="BO338" s="205"/>
      <c r="BP338" s="180" t="s">
        <v>398</v>
      </c>
      <c r="BQ338" s="302"/>
      <c r="BR338" s="189">
        <v>2019</v>
      </c>
      <c r="BS338" s="199"/>
      <c r="BT338" s="264" t="s">
        <v>405</v>
      </c>
      <c r="BU338" s="201"/>
      <c r="BV338" s="30"/>
      <c r="BW338" s="30"/>
      <c r="BX338" s="30"/>
      <c r="BY338" s="30"/>
      <c r="BZ338" s="30"/>
      <c r="CA338" s="30"/>
      <c r="CB338" s="30"/>
      <c r="CC338" s="30"/>
      <c r="CD338" s="30"/>
      <c r="CE338" s="30"/>
      <c r="CF338" s="30"/>
      <c r="CG338" s="30"/>
      <c r="CH338" s="30"/>
      <c r="CI338" s="30"/>
      <c r="CJ338" s="56">
        <f t="shared" si="148"/>
        <v>0.2</v>
      </c>
      <c r="CK338" s="56">
        <f t="shared" si="149"/>
        <v>0</v>
      </c>
      <c r="CL338" s="30"/>
      <c r="CM338" s="30"/>
      <c r="CN338" s="30"/>
      <c r="CO338" s="30"/>
      <c r="CP338" s="30"/>
      <c r="CQ338" s="30"/>
      <c r="CR338" s="30"/>
      <c r="CS338" s="30"/>
      <c r="CT338" s="30"/>
      <c r="CU338" s="30"/>
      <c r="CV338" s="30"/>
      <c r="CW338" s="30"/>
      <c r="CX338" s="30"/>
      <c r="CY338" s="30"/>
      <c r="CZ338" s="30"/>
      <c r="DA338" s="30"/>
      <c r="DB338" s="30"/>
      <c r="DC338" s="30"/>
      <c r="DD338" s="30"/>
      <c r="DE338" s="30"/>
      <c r="DF338" s="30"/>
      <c r="DG338" s="30"/>
      <c r="DH338" s="30"/>
      <c r="DI338" s="30"/>
      <c r="DJ338" s="30"/>
      <c r="DK338" s="30"/>
      <c r="DL338" s="30"/>
      <c r="DM338" s="30"/>
      <c r="DN338" s="30"/>
      <c r="DO338" s="30"/>
      <c r="DP338" s="30"/>
      <c r="DQ338" s="30"/>
      <c r="DR338" s="30"/>
      <c r="DS338" s="30"/>
      <c r="DT338" s="30"/>
      <c r="DU338" s="30"/>
      <c r="DV338" s="30"/>
      <c r="DW338" s="30"/>
      <c r="DX338" s="30"/>
      <c r="DY338" s="30"/>
      <c r="DZ338" s="30"/>
      <c r="EA338" s="30"/>
      <c r="EB338" s="30"/>
      <c r="EC338" s="30"/>
      <c r="ED338" s="30"/>
      <c r="EE338" s="30"/>
      <c r="EF338" s="30"/>
      <c r="EG338" s="30"/>
      <c r="EH338" s="30"/>
      <c r="EI338" s="30"/>
      <c r="EJ338" s="30"/>
      <c r="EK338" s="30"/>
      <c r="EL338" s="30"/>
      <c r="EM338" s="30"/>
      <c r="EN338" s="30"/>
      <c r="EO338" s="30"/>
      <c r="EP338" s="30"/>
      <c r="EQ338" s="30"/>
      <c r="ER338" s="30"/>
      <c r="ES338" s="30"/>
      <c r="ET338" s="30"/>
      <c r="EU338" s="30"/>
      <c r="EV338" s="30"/>
      <c r="EW338" s="30"/>
      <c r="EX338" s="30"/>
      <c r="EY338" s="30"/>
      <c r="EZ338" s="30"/>
      <c r="FA338" s="30"/>
      <c r="FB338" s="30"/>
      <c r="FC338" s="30"/>
      <c r="FD338" s="30"/>
      <c r="FE338" s="30"/>
      <c r="FF338" s="30"/>
      <c r="FG338" s="30"/>
      <c r="FH338" s="30"/>
      <c r="FI338" s="30"/>
      <c r="FJ338" s="30"/>
      <c r="FK338" s="30"/>
      <c r="FL338" s="30"/>
      <c r="FM338" s="30"/>
      <c r="FN338" s="30"/>
      <c r="FO338" s="30"/>
      <c r="FP338" s="30"/>
      <c r="FQ338" s="30"/>
      <c r="FR338" s="30"/>
      <c r="FS338" s="30"/>
      <c r="FT338" s="30"/>
      <c r="FU338" s="30"/>
      <c r="FV338" s="30"/>
      <c r="FW338" s="30"/>
      <c r="FX338" s="30"/>
      <c r="FY338" s="30"/>
      <c r="FZ338" s="30"/>
      <c r="GA338" s="30"/>
      <c r="GB338" s="30"/>
      <c r="GC338" s="30"/>
      <c r="GD338" s="30"/>
      <c r="GE338" s="30"/>
      <c r="GF338" s="30"/>
      <c r="GG338" s="30"/>
      <c r="GH338" s="30"/>
      <c r="GI338" s="30"/>
      <c r="GJ338" s="30"/>
      <c r="GK338" s="30"/>
      <c r="GL338" s="30"/>
      <c r="GM338" s="30"/>
      <c r="GN338" s="30"/>
      <c r="GO338" s="30"/>
      <c r="GP338" s="30"/>
      <c r="GQ338" s="30"/>
      <c r="GR338" s="30"/>
      <c r="GS338" s="30"/>
      <c r="GT338" s="30"/>
      <c r="GU338" s="30"/>
      <c r="GV338" s="30"/>
      <c r="GW338" s="30"/>
      <c r="GX338" s="30"/>
      <c r="GY338" s="30"/>
      <c r="GZ338" s="30"/>
      <c r="HA338" s="30"/>
      <c r="HB338" s="30"/>
      <c r="HC338" s="30"/>
      <c r="HD338" s="30"/>
      <c r="HE338" s="30"/>
      <c r="HF338" s="30"/>
      <c r="HG338" s="30"/>
      <c r="HH338" s="30"/>
      <c r="HI338" s="30"/>
      <c r="HJ338" s="30"/>
      <c r="HK338" s="30"/>
      <c r="HL338" s="30"/>
      <c r="HM338" s="30"/>
      <c r="HN338" s="30"/>
      <c r="HO338" s="30"/>
      <c r="HP338" s="30"/>
      <c r="HQ338" s="30"/>
      <c r="HR338" s="30"/>
      <c r="HS338" s="30"/>
      <c r="HT338" s="30"/>
      <c r="HU338" s="30"/>
      <c r="HV338" s="30"/>
      <c r="HW338" s="30"/>
      <c r="HX338" s="30"/>
      <c r="HY338" s="30"/>
      <c r="HZ338" s="30"/>
      <c r="IA338" s="30"/>
      <c r="IB338" s="30"/>
      <c r="IC338" s="30"/>
      <c r="ID338" s="30"/>
      <c r="IE338" s="30"/>
      <c r="IF338" s="30"/>
      <c r="IG338" s="30"/>
      <c r="IH338" s="30"/>
      <c r="II338" s="30"/>
      <c r="IJ338" s="30"/>
      <c r="IK338" s="30"/>
      <c r="IL338" s="30"/>
      <c r="IM338" s="30"/>
      <c r="IN338" s="30"/>
      <c r="IO338" s="30"/>
      <c r="IP338" s="30"/>
      <c r="IQ338" s="30"/>
      <c r="IR338" s="30"/>
      <c r="IS338" s="30"/>
      <c r="IT338" s="30"/>
      <c r="IU338" s="30"/>
      <c r="IV338" s="30"/>
      <c r="IW338" s="30"/>
    </row>
    <row r="339" spans="1:257" s="83" customFormat="1" ht="138" customHeight="1" x14ac:dyDescent="0.3">
      <c r="A339" s="246">
        <v>16</v>
      </c>
      <c r="B339" s="286" t="s">
        <v>414</v>
      </c>
      <c r="C339" s="265" t="s">
        <v>534</v>
      </c>
      <c r="D339" s="291">
        <v>0.15</v>
      </c>
      <c r="E339" s="172">
        <f t="shared" si="147"/>
        <v>0.13999999999999999</v>
      </c>
      <c r="F339" s="174">
        <f t="shared" si="150"/>
        <v>0.05</v>
      </c>
      <c r="G339" s="171">
        <v>0.02</v>
      </c>
      <c r="H339" s="171">
        <v>0.03</v>
      </c>
      <c r="I339" s="171">
        <v>0.04</v>
      </c>
      <c r="J339" s="171"/>
      <c r="K339" s="171"/>
      <c r="L339" s="171"/>
      <c r="M339" s="171">
        <v>0.03</v>
      </c>
      <c r="N339" s="171"/>
      <c r="O339" s="171"/>
      <c r="P339" s="171"/>
      <c r="Q339" s="171"/>
      <c r="R339" s="171"/>
      <c r="S339" s="171"/>
      <c r="T339" s="171"/>
      <c r="U339" s="171"/>
      <c r="V339" s="171"/>
      <c r="W339" s="171"/>
      <c r="X339" s="171"/>
      <c r="Y339" s="247">
        <f t="shared" si="143"/>
        <v>0</v>
      </c>
      <c r="Z339" s="171"/>
      <c r="AA339" s="171"/>
      <c r="AB339" s="171"/>
      <c r="AC339" s="171"/>
      <c r="AD339" s="171"/>
      <c r="AE339" s="171"/>
      <c r="AF339" s="171"/>
      <c r="AG339" s="171"/>
      <c r="AH339" s="171"/>
      <c r="AI339" s="171"/>
      <c r="AJ339" s="171"/>
      <c r="AK339" s="171"/>
      <c r="AL339" s="171">
        <f t="shared" si="151"/>
        <v>0</v>
      </c>
      <c r="AM339" s="171"/>
      <c r="AN339" s="171"/>
      <c r="AO339" s="171"/>
      <c r="AP339" s="171"/>
      <c r="AQ339" s="171"/>
      <c r="AR339" s="171"/>
      <c r="AS339" s="171"/>
      <c r="AT339" s="171"/>
      <c r="AU339" s="171"/>
      <c r="AV339" s="171"/>
      <c r="AW339" s="171"/>
      <c r="AX339" s="171"/>
      <c r="AY339" s="171"/>
      <c r="AZ339" s="171"/>
      <c r="BA339" s="171"/>
      <c r="BB339" s="171"/>
      <c r="BC339" s="171"/>
      <c r="BD339" s="171"/>
      <c r="BE339" s="171">
        <v>0.02</v>
      </c>
      <c r="BF339" s="174">
        <f t="shared" si="145"/>
        <v>8.9999999999999983E-2</v>
      </c>
      <c r="BG339" s="174">
        <v>0.01</v>
      </c>
      <c r="BH339" s="186">
        <f t="shared" si="146"/>
        <v>7.1428571428571438E-2</v>
      </c>
      <c r="BI339" s="174">
        <v>0.01</v>
      </c>
      <c r="BJ339" s="174"/>
      <c r="BK339" s="178"/>
      <c r="BL339" s="174">
        <v>0.14000000000000001</v>
      </c>
      <c r="BM339" s="174"/>
      <c r="BN339" s="221" t="s">
        <v>415</v>
      </c>
      <c r="BO339" s="205"/>
      <c r="BP339" s="180" t="s">
        <v>398</v>
      </c>
      <c r="BQ339" s="302"/>
      <c r="BR339" s="189">
        <v>2019</v>
      </c>
      <c r="BS339" s="199" t="s">
        <v>575</v>
      </c>
      <c r="BT339" s="264" t="s">
        <v>405</v>
      </c>
      <c r="BU339" s="201"/>
      <c r="BV339" s="30"/>
      <c r="BW339" s="30"/>
      <c r="BX339" s="30"/>
      <c r="BY339" s="30"/>
      <c r="BZ339" s="30"/>
      <c r="CA339" s="30"/>
      <c r="CB339" s="30"/>
      <c r="CC339" s="30"/>
      <c r="CD339" s="30"/>
      <c r="CE339" s="30"/>
      <c r="CF339" s="30"/>
      <c r="CG339" s="30"/>
      <c r="CH339" s="30"/>
      <c r="CI339" s="30"/>
      <c r="CJ339" s="56">
        <f t="shared" si="148"/>
        <v>0.13999999999999999</v>
      </c>
      <c r="CK339" s="56">
        <f t="shared" si="149"/>
        <v>0</v>
      </c>
      <c r="CL339" s="30"/>
      <c r="CM339" s="30"/>
      <c r="CN339" s="30"/>
      <c r="CO339" s="30"/>
      <c r="CP339" s="30"/>
      <c r="CQ339" s="30"/>
      <c r="CR339" s="30"/>
      <c r="CS339" s="30"/>
      <c r="CT339" s="30"/>
      <c r="CU339" s="30"/>
      <c r="CV339" s="30"/>
      <c r="CW339" s="30"/>
      <c r="CX339" s="30"/>
      <c r="CY339" s="30"/>
      <c r="CZ339" s="30"/>
      <c r="DA339" s="30"/>
      <c r="DB339" s="30"/>
      <c r="DC339" s="30"/>
      <c r="DD339" s="30"/>
      <c r="DE339" s="30"/>
      <c r="DF339" s="30"/>
      <c r="DG339" s="30"/>
      <c r="DH339" s="30"/>
      <c r="DI339" s="30"/>
      <c r="DJ339" s="30"/>
      <c r="DK339" s="30"/>
      <c r="DL339" s="30"/>
      <c r="DM339" s="30"/>
      <c r="DN339" s="30"/>
      <c r="DO339" s="30"/>
      <c r="DP339" s="30"/>
      <c r="DQ339" s="30"/>
      <c r="DR339" s="30"/>
      <c r="DS339" s="30"/>
      <c r="DT339" s="30"/>
      <c r="DU339" s="30"/>
      <c r="DV339" s="30"/>
      <c r="DW339" s="30"/>
      <c r="DX339" s="30"/>
      <c r="DY339" s="30"/>
      <c r="DZ339" s="30"/>
      <c r="EA339" s="30"/>
      <c r="EB339" s="30"/>
      <c r="EC339" s="30"/>
      <c r="ED339" s="30"/>
      <c r="EE339" s="30"/>
      <c r="EF339" s="30"/>
      <c r="EG339" s="30"/>
      <c r="EH339" s="30"/>
      <c r="EI339" s="30"/>
      <c r="EJ339" s="30"/>
      <c r="EK339" s="30"/>
      <c r="EL339" s="30"/>
      <c r="EM339" s="30"/>
      <c r="EN339" s="30"/>
      <c r="EO339" s="30"/>
      <c r="EP339" s="30"/>
      <c r="EQ339" s="30"/>
      <c r="ER339" s="30"/>
      <c r="ES339" s="30"/>
      <c r="ET339" s="30"/>
      <c r="EU339" s="30"/>
      <c r="EV339" s="30"/>
      <c r="EW339" s="30"/>
      <c r="EX339" s="30"/>
      <c r="EY339" s="30"/>
      <c r="EZ339" s="30"/>
      <c r="FA339" s="30"/>
      <c r="FB339" s="30"/>
      <c r="FC339" s="30"/>
      <c r="FD339" s="30"/>
      <c r="FE339" s="30"/>
      <c r="FF339" s="30"/>
      <c r="FG339" s="30"/>
      <c r="FH339" s="30"/>
      <c r="FI339" s="30"/>
      <c r="FJ339" s="30"/>
      <c r="FK339" s="30"/>
      <c r="FL339" s="30"/>
      <c r="FM339" s="30"/>
      <c r="FN339" s="30"/>
      <c r="FO339" s="30"/>
      <c r="FP339" s="30"/>
      <c r="FQ339" s="30"/>
      <c r="FR339" s="30"/>
      <c r="FS339" s="30"/>
      <c r="FT339" s="30"/>
      <c r="FU339" s="30"/>
      <c r="FV339" s="30"/>
      <c r="FW339" s="30"/>
      <c r="FX339" s="30"/>
      <c r="FY339" s="30"/>
      <c r="FZ339" s="30"/>
      <c r="GA339" s="30"/>
      <c r="GB339" s="30"/>
      <c r="GC339" s="30"/>
      <c r="GD339" s="30"/>
      <c r="GE339" s="30"/>
      <c r="GF339" s="30"/>
      <c r="GG339" s="30"/>
      <c r="GH339" s="30"/>
      <c r="GI339" s="30"/>
      <c r="GJ339" s="30"/>
      <c r="GK339" s="30"/>
      <c r="GL339" s="30"/>
      <c r="GM339" s="30"/>
      <c r="GN339" s="30"/>
      <c r="GO339" s="30"/>
      <c r="GP339" s="30"/>
      <c r="GQ339" s="30"/>
      <c r="GR339" s="30"/>
      <c r="GS339" s="30"/>
      <c r="GT339" s="30"/>
      <c r="GU339" s="30"/>
      <c r="GV339" s="30"/>
      <c r="GW339" s="30"/>
      <c r="GX339" s="30"/>
      <c r="GY339" s="30"/>
      <c r="GZ339" s="30"/>
      <c r="HA339" s="30"/>
      <c r="HB339" s="30"/>
      <c r="HC339" s="30"/>
      <c r="HD339" s="30"/>
      <c r="HE339" s="30"/>
      <c r="HF339" s="30"/>
      <c r="HG339" s="30"/>
      <c r="HH339" s="30"/>
      <c r="HI339" s="30"/>
      <c r="HJ339" s="30"/>
      <c r="HK339" s="30"/>
      <c r="HL339" s="30"/>
      <c r="HM339" s="30"/>
      <c r="HN339" s="30"/>
      <c r="HO339" s="30"/>
      <c r="HP339" s="30"/>
      <c r="HQ339" s="30"/>
      <c r="HR339" s="30"/>
      <c r="HS339" s="30"/>
      <c r="HT339" s="30"/>
      <c r="HU339" s="30"/>
      <c r="HV339" s="30"/>
      <c r="HW339" s="30"/>
      <c r="HX339" s="30"/>
      <c r="HY339" s="30"/>
      <c r="HZ339" s="30"/>
      <c r="IA339" s="30"/>
      <c r="IB339" s="30"/>
      <c r="IC339" s="30"/>
      <c r="ID339" s="30"/>
      <c r="IE339" s="30"/>
      <c r="IF339" s="30"/>
      <c r="IG339" s="30"/>
      <c r="IH339" s="30"/>
      <c r="II339" s="30"/>
      <c r="IJ339" s="30"/>
      <c r="IK339" s="30"/>
      <c r="IL339" s="30"/>
      <c r="IM339" s="30"/>
      <c r="IN339" s="30"/>
      <c r="IO339" s="30"/>
      <c r="IP339" s="30"/>
      <c r="IQ339" s="30"/>
      <c r="IR339" s="30"/>
      <c r="IS339" s="30"/>
      <c r="IT339" s="30"/>
      <c r="IU339" s="30"/>
      <c r="IV339" s="30"/>
      <c r="IW339" s="30"/>
    </row>
    <row r="340" spans="1:257" s="83" customFormat="1" ht="60.75" x14ac:dyDescent="0.3">
      <c r="A340" s="246">
        <v>17</v>
      </c>
      <c r="B340" s="286" t="s">
        <v>416</v>
      </c>
      <c r="C340" s="265" t="s">
        <v>534</v>
      </c>
      <c r="D340" s="291">
        <v>0.18000000000000002</v>
      </c>
      <c r="E340" s="172">
        <f t="shared" si="147"/>
        <v>0.18000000000000002</v>
      </c>
      <c r="F340" s="174">
        <f t="shared" si="150"/>
        <v>0.06</v>
      </c>
      <c r="G340" s="171">
        <v>0.04</v>
      </c>
      <c r="H340" s="171">
        <v>0.02</v>
      </c>
      <c r="I340" s="171">
        <v>0.04</v>
      </c>
      <c r="J340" s="171"/>
      <c r="K340" s="171"/>
      <c r="L340" s="171"/>
      <c r="M340" s="171">
        <v>0.04</v>
      </c>
      <c r="N340" s="171"/>
      <c r="O340" s="171"/>
      <c r="P340" s="171"/>
      <c r="Q340" s="171"/>
      <c r="R340" s="171"/>
      <c r="S340" s="171"/>
      <c r="T340" s="171"/>
      <c r="U340" s="171"/>
      <c r="V340" s="171"/>
      <c r="W340" s="171"/>
      <c r="X340" s="171"/>
      <c r="Y340" s="247">
        <f t="shared" si="143"/>
        <v>0</v>
      </c>
      <c r="Z340" s="171"/>
      <c r="AA340" s="171"/>
      <c r="AB340" s="171"/>
      <c r="AC340" s="171"/>
      <c r="AD340" s="171"/>
      <c r="AE340" s="171"/>
      <c r="AF340" s="171"/>
      <c r="AG340" s="171"/>
      <c r="AH340" s="171"/>
      <c r="AI340" s="171"/>
      <c r="AJ340" s="171"/>
      <c r="AK340" s="171"/>
      <c r="AL340" s="171">
        <f t="shared" si="151"/>
        <v>0</v>
      </c>
      <c r="AM340" s="171"/>
      <c r="AN340" s="171"/>
      <c r="AO340" s="171"/>
      <c r="AP340" s="171"/>
      <c r="AQ340" s="171"/>
      <c r="AR340" s="171"/>
      <c r="AS340" s="171"/>
      <c r="AT340" s="171"/>
      <c r="AU340" s="171"/>
      <c r="AV340" s="171"/>
      <c r="AW340" s="171"/>
      <c r="AX340" s="171"/>
      <c r="AY340" s="171"/>
      <c r="AZ340" s="171"/>
      <c r="BA340" s="171"/>
      <c r="BB340" s="171"/>
      <c r="BC340" s="171"/>
      <c r="BD340" s="171"/>
      <c r="BE340" s="171">
        <v>0.04</v>
      </c>
      <c r="BF340" s="174">
        <f t="shared" si="145"/>
        <v>0.12000000000000002</v>
      </c>
      <c r="BG340" s="174"/>
      <c r="BH340" s="186">
        <f t="shared" si="146"/>
        <v>0</v>
      </c>
      <c r="BI340" s="178"/>
      <c r="BJ340" s="174"/>
      <c r="BK340" s="178"/>
      <c r="BL340" s="174">
        <v>0.18000000000000002</v>
      </c>
      <c r="BM340" s="174"/>
      <c r="BN340" s="386" t="s">
        <v>407</v>
      </c>
      <c r="BO340" s="205"/>
      <c r="BP340" s="180" t="s">
        <v>398</v>
      </c>
      <c r="BQ340" s="302"/>
      <c r="BR340" s="189">
        <v>2019</v>
      </c>
      <c r="BS340" s="199"/>
      <c r="BT340" s="264" t="s">
        <v>405</v>
      </c>
      <c r="BU340" s="201"/>
      <c r="BV340" s="30"/>
      <c r="BW340" s="30"/>
      <c r="BX340" s="30"/>
      <c r="BY340" s="30"/>
      <c r="BZ340" s="30"/>
      <c r="CA340" s="30"/>
      <c r="CB340" s="30"/>
      <c r="CC340" s="30"/>
      <c r="CD340" s="30"/>
      <c r="CE340" s="30"/>
      <c r="CF340" s="30"/>
      <c r="CG340" s="30"/>
      <c r="CH340" s="30"/>
      <c r="CI340" s="30"/>
      <c r="CJ340" s="56">
        <f t="shared" si="148"/>
        <v>0.18000000000000002</v>
      </c>
      <c r="CK340" s="56">
        <f t="shared" si="149"/>
        <v>0</v>
      </c>
      <c r="CL340" s="30"/>
      <c r="CM340" s="30"/>
      <c r="CN340" s="30"/>
      <c r="CO340" s="30"/>
      <c r="CP340" s="30"/>
      <c r="CQ340" s="30"/>
      <c r="CR340" s="30"/>
      <c r="CS340" s="30"/>
      <c r="CT340" s="30"/>
      <c r="CU340" s="30"/>
      <c r="CV340" s="30"/>
      <c r="CW340" s="30"/>
      <c r="CX340" s="30"/>
      <c r="CY340" s="30"/>
      <c r="CZ340" s="30"/>
      <c r="DA340" s="30"/>
      <c r="DB340" s="30"/>
      <c r="DC340" s="30"/>
      <c r="DD340" s="30"/>
      <c r="DE340" s="30"/>
      <c r="DF340" s="30"/>
      <c r="DG340" s="30"/>
      <c r="DH340" s="30"/>
      <c r="DI340" s="30"/>
      <c r="DJ340" s="30"/>
      <c r="DK340" s="30"/>
      <c r="DL340" s="30"/>
      <c r="DM340" s="30"/>
      <c r="DN340" s="30"/>
      <c r="DO340" s="30"/>
      <c r="DP340" s="30"/>
      <c r="DQ340" s="30"/>
      <c r="DR340" s="30"/>
      <c r="DS340" s="30"/>
      <c r="DT340" s="30"/>
      <c r="DU340" s="30"/>
      <c r="DV340" s="30"/>
      <c r="DW340" s="30"/>
      <c r="DX340" s="30"/>
      <c r="DY340" s="30"/>
      <c r="DZ340" s="30"/>
      <c r="EA340" s="30"/>
      <c r="EB340" s="30"/>
      <c r="EC340" s="30"/>
      <c r="ED340" s="30"/>
      <c r="EE340" s="30"/>
      <c r="EF340" s="30"/>
      <c r="EG340" s="30"/>
      <c r="EH340" s="30"/>
      <c r="EI340" s="30"/>
      <c r="EJ340" s="30"/>
      <c r="EK340" s="30"/>
      <c r="EL340" s="30"/>
      <c r="EM340" s="30"/>
      <c r="EN340" s="30"/>
      <c r="EO340" s="30"/>
      <c r="EP340" s="30"/>
      <c r="EQ340" s="30"/>
      <c r="ER340" s="30"/>
      <c r="ES340" s="30"/>
      <c r="ET340" s="30"/>
      <c r="EU340" s="30"/>
      <c r="EV340" s="30"/>
      <c r="EW340" s="30"/>
      <c r="EX340" s="30"/>
      <c r="EY340" s="30"/>
      <c r="EZ340" s="30"/>
      <c r="FA340" s="30"/>
      <c r="FB340" s="30"/>
      <c r="FC340" s="30"/>
      <c r="FD340" s="30"/>
      <c r="FE340" s="30"/>
      <c r="FF340" s="30"/>
      <c r="FG340" s="30"/>
      <c r="FH340" s="30"/>
      <c r="FI340" s="30"/>
      <c r="FJ340" s="30"/>
      <c r="FK340" s="30"/>
      <c r="FL340" s="30"/>
      <c r="FM340" s="30"/>
      <c r="FN340" s="30"/>
      <c r="FO340" s="30"/>
      <c r="FP340" s="30"/>
      <c r="FQ340" s="30"/>
      <c r="FR340" s="30"/>
      <c r="FS340" s="30"/>
      <c r="FT340" s="30"/>
      <c r="FU340" s="30"/>
      <c r="FV340" s="30"/>
      <c r="FW340" s="30"/>
      <c r="FX340" s="30"/>
      <c r="FY340" s="30"/>
      <c r="FZ340" s="30"/>
      <c r="GA340" s="30"/>
      <c r="GB340" s="30"/>
      <c r="GC340" s="30"/>
      <c r="GD340" s="30"/>
      <c r="GE340" s="30"/>
      <c r="GF340" s="30"/>
      <c r="GG340" s="30"/>
      <c r="GH340" s="30"/>
      <c r="GI340" s="30"/>
      <c r="GJ340" s="30"/>
      <c r="GK340" s="30"/>
      <c r="GL340" s="30"/>
      <c r="GM340" s="30"/>
      <c r="GN340" s="30"/>
      <c r="GO340" s="30"/>
      <c r="GP340" s="30"/>
      <c r="GQ340" s="30"/>
      <c r="GR340" s="30"/>
      <c r="GS340" s="30"/>
      <c r="GT340" s="30"/>
      <c r="GU340" s="30"/>
      <c r="GV340" s="30"/>
      <c r="GW340" s="30"/>
      <c r="GX340" s="30"/>
      <c r="GY340" s="30"/>
      <c r="GZ340" s="30"/>
      <c r="HA340" s="30"/>
      <c r="HB340" s="30"/>
      <c r="HC340" s="30"/>
      <c r="HD340" s="30"/>
      <c r="HE340" s="30"/>
      <c r="HF340" s="30"/>
      <c r="HG340" s="30"/>
      <c r="HH340" s="30"/>
      <c r="HI340" s="30"/>
      <c r="HJ340" s="30"/>
      <c r="HK340" s="30"/>
      <c r="HL340" s="30"/>
      <c r="HM340" s="30"/>
      <c r="HN340" s="30"/>
      <c r="HO340" s="30"/>
      <c r="HP340" s="30"/>
      <c r="HQ340" s="30"/>
      <c r="HR340" s="30"/>
      <c r="HS340" s="30"/>
      <c r="HT340" s="30"/>
      <c r="HU340" s="30"/>
      <c r="HV340" s="30"/>
      <c r="HW340" s="30"/>
      <c r="HX340" s="30"/>
      <c r="HY340" s="30"/>
      <c r="HZ340" s="30"/>
      <c r="IA340" s="30"/>
      <c r="IB340" s="30"/>
      <c r="IC340" s="30"/>
      <c r="ID340" s="30"/>
      <c r="IE340" s="30"/>
      <c r="IF340" s="30"/>
      <c r="IG340" s="30"/>
      <c r="IH340" s="30"/>
      <c r="II340" s="30"/>
      <c r="IJ340" s="30"/>
      <c r="IK340" s="30"/>
      <c r="IL340" s="30"/>
      <c r="IM340" s="30"/>
      <c r="IN340" s="30"/>
      <c r="IO340" s="30"/>
      <c r="IP340" s="30"/>
      <c r="IQ340" s="30"/>
      <c r="IR340" s="30"/>
      <c r="IS340" s="30"/>
      <c r="IT340" s="30"/>
      <c r="IU340" s="30"/>
      <c r="IV340" s="30"/>
      <c r="IW340" s="30"/>
    </row>
    <row r="341" spans="1:257" s="83" customFormat="1" ht="60.75" x14ac:dyDescent="0.3">
      <c r="A341" s="246">
        <v>18</v>
      </c>
      <c r="B341" s="286" t="s">
        <v>417</v>
      </c>
      <c r="C341" s="265" t="s">
        <v>534</v>
      </c>
      <c r="D341" s="291">
        <v>0.22</v>
      </c>
      <c r="E341" s="172">
        <f t="shared" si="147"/>
        <v>0.22</v>
      </c>
      <c r="F341" s="174">
        <f t="shared" si="150"/>
        <v>0.06</v>
      </c>
      <c r="G341" s="171">
        <v>0.02</v>
      </c>
      <c r="H341" s="171">
        <v>0.04</v>
      </c>
      <c r="I341" s="171">
        <v>0.06</v>
      </c>
      <c r="J341" s="171"/>
      <c r="K341" s="171"/>
      <c r="L341" s="171"/>
      <c r="M341" s="171">
        <v>0.06</v>
      </c>
      <c r="N341" s="171"/>
      <c r="O341" s="171"/>
      <c r="P341" s="171"/>
      <c r="Q341" s="171"/>
      <c r="R341" s="171"/>
      <c r="S341" s="171"/>
      <c r="T341" s="171"/>
      <c r="U341" s="171"/>
      <c r="V341" s="171"/>
      <c r="W341" s="171"/>
      <c r="X341" s="171"/>
      <c r="Y341" s="247">
        <f t="shared" si="143"/>
        <v>0</v>
      </c>
      <c r="Z341" s="171"/>
      <c r="AA341" s="171"/>
      <c r="AB341" s="171"/>
      <c r="AC341" s="171"/>
      <c r="AD341" s="171"/>
      <c r="AE341" s="171"/>
      <c r="AF341" s="171"/>
      <c r="AG341" s="171"/>
      <c r="AH341" s="171"/>
      <c r="AI341" s="171"/>
      <c r="AJ341" s="171"/>
      <c r="AK341" s="171"/>
      <c r="AL341" s="171">
        <f t="shared" si="151"/>
        <v>0</v>
      </c>
      <c r="AM341" s="171"/>
      <c r="AN341" s="171"/>
      <c r="AO341" s="171"/>
      <c r="AP341" s="171"/>
      <c r="AQ341" s="171"/>
      <c r="AR341" s="171"/>
      <c r="AS341" s="171"/>
      <c r="AT341" s="171"/>
      <c r="AU341" s="171"/>
      <c r="AV341" s="171"/>
      <c r="AW341" s="171"/>
      <c r="AX341" s="171"/>
      <c r="AY341" s="171"/>
      <c r="AZ341" s="171"/>
      <c r="BA341" s="171"/>
      <c r="BB341" s="171"/>
      <c r="BC341" s="171"/>
      <c r="BD341" s="171"/>
      <c r="BE341" s="171">
        <v>0.04</v>
      </c>
      <c r="BF341" s="174">
        <f t="shared" si="145"/>
        <v>0.16</v>
      </c>
      <c r="BG341" s="174"/>
      <c r="BH341" s="186">
        <f t="shared" si="146"/>
        <v>0</v>
      </c>
      <c r="BI341" s="178"/>
      <c r="BJ341" s="174"/>
      <c r="BK341" s="178"/>
      <c r="BL341" s="174">
        <v>0.22</v>
      </c>
      <c r="BM341" s="174"/>
      <c r="BN341" s="386" t="s">
        <v>407</v>
      </c>
      <c r="BO341" s="205"/>
      <c r="BP341" s="180" t="s">
        <v>398</v>
      </c>
      <c r="BQ341" s="302"/>
      <c r="BR341" s="189">
        <v>2019</v>
      </c>
      <c r="BS341" s="199"/>
      <c r="BT341" s="264" t="s">
        <v>405</v>
      </c>
      <c r="BU341" s="201"/>
      <c r="BV341" s="30"/>
      <c r="BW341" s="30"/>
      <c r="BX341" s="30"/>
      <c r="BY341" s="30"/>
      <c r="BZ341" s="30"/>
      <c r="CA341" s="30"/>
      <c r="CB341" s="30"/>
      <c r="CC341" s="30"/>
      <c r="CD341" s="30"/>
      <c r="CE341" s="30"/>
      <c r="CF341" s="30"/>
      <c r="CG341" s="30"/>
      <c r="CH341" s="30"/>
      <c r="CI341" s="30"/>
      <c r="CJ341" s="56">
        <f t="shared" si="148"/>
        <v>0.22</v>
      </c>
      <c r="CK341" s="56">
        <f t="shared" si="149"/>
        <v>0</v>
      </c>
      <c r="CL341" s="30"/>
      <c r="CM341" s="30"/>
      <c r="CN341" s="30"/>
      <c r="CO341" s="30"/>
      <c r="CP341" s="30"/>
      <c r="CQ341" s="30"/>
      <c r="CR341" s="30"/>
      <c r="CS341" s="30"/>
      <c r="CT341" s="30"/>
      <c r="CU341" s="30"/>
      <c r="CV341" s="30"/>
      <c r="CW341" s="30"/>
      <c r="CX341" s="30"/>
      <c r="CY341" s="30"/>
      <c r="CZ341" s="30"/>
      <c r="DA341" s="30"/>
      <c r="DB341" s="30"/>
      <c r="DC341" s="30"/>
      <c r="DD341" s="30"/>
      <c r="DE341" s="30"/>
      <c r="DF341" s="30"/>
      <c r="DG341" s="30"/>
      <c r="DH341" s="30"/>
      <c r="DI341" s="30"/>
      <c r="DJ341" s="30"/>
      <c r="DK341" s="30"/>
      <c r="DL341" s="30"/>
      <c r="DM341" s="30"/>
      <c r="DN341" s="30"/>
      <c r="DO341" s="30"/>
      <c r="DP341" s="30"/>
      <c r="DQ341" s="30"/>
      <c r="DR341" s="30"/>
      <c r="DS341" s="30"/>
      <c r="DT341" s="30"/>
      <c r="DU341" s="30"/>
      <c r="DV341" s="30"/>
      <c r="DW341" s="30"/>
      <c r="DX341" s="30"/>
      <c r="DY341" s="30"/>
      <c r="DZ341" s="30"/>
      <c r="EA341" s="30"/>
      <c r="EB341" s="30"/>
      <c r="EC341" s="30"/>
      <c r="ED341" s="30"/>
      <c r="EE341" s="30"/>
      <c r="EF341" s="30"/>
      <c r="EG341" s="30"/>
      <c r="EH341" s="30"/>
      <c r="EI341" s="30"/>
      <c r="EJ341" s="30"/>
      <c r="EK341" s="30"/>
      <c r="EL341" s="30"/>
      <c r="EM341" s="30"/>
      <c r="EN341" s="30"/>
      <c r="EO341" s="30"/>
      <c r="EP341" s="30"/>
      <c r="EQ341" s="30"/>
      <c r="ER341" s="30"/>
      <c r="ES341" s="30"/>
      <c r="ET341" s="30"/>
      <c r="EU341" s="30"/>
      <c r="EV341" s="30"/>
      <c r="EW341" s="30"/>
      <c r="EX341" s="30"/>
      <c r="EY341" s="30"/>
      <c r="EZ341" s="30"/>
      <c r="FA341" s="30"/>
      <c r="FB341" s="30"/>
      <c r="FC341" s="30"/>
      <c r="FD341" s="30"/>
      <c r="FE341" s="30"/>
      <c r="FF341" s="30"/>
      <c r="FG341" s="30"/>
      <c r="FH341" s="30"/>
      <c r="FI341" s="30"/>
      <c r="FJ341" s="30"/>
      <c r="FK341" s="30"/>
      <c r="FL341" s="30"/>
      <c r="FM341" s="30"/>
      <c r="FN341" s="30"/>
      <c r="FO341" s="30"/>
      <c r="FP341" s="30"/>
      <c r="FQ341" s="30"/>
      <c r="FR341" s="30"/>
      <c r="FS341" s="30"/>
      <c r="FT341" s="30"/>
      <c r="FU341" s="30"/>
      <c r="FV341" s="30"/>
      <c r="FW341" s="30"/>
      <c r="FX341" s="30"/>
      <c r="FY341" s="30"/>
      <c r="FZ341" s="30"/>
      <c r="GA341" s="30"/>
      <c r="GB341" s="30"/>
      <c r="GC341" s="30"/>
      <c r="GD341" s="30"/>
      <c r="GE341" s="30"/>
      <c r="GF341" s="30"/>
      <c r="GG341" s="30"/>
      <c r="GH341" s="30"/>
      <c r="GI341" s="30"/>
      <c r="GJ341" s="30"/>
      <c r="GK341" s="30"/>
      <c r="GL341" s="30"/>
      <c r="GM341" s="30"/>
      <c r="GN341" s="30"/>
      <c r="GO341" s="30"/>
      <c r="GP341" s="30"/>
      <c r="GQ341" s="30"/>
      <c r="GR341" s="30"/>
      <c r="GS341" s="30"/>
      <c r="GT341" s="30"/>
      <c r="GU341" s="30"/>
      <c r="GV341" s="30"/>
      <c r="GW341" s="30"/>
      <c r="GX341" s="30"/>
      <c r="GY341" s="30"/>
      <c r="GZ341" s="30"/>
      <c r="HA341" s="30"/>
      <c r="HB341" s="30"/>
      <c r="HC341" s="30"/>
      <c r="HD341" s="30"/>
      <c r="HE341" s="30"/>
      <c r="HF341" s="30"/>
      <c r="HG341" s="30"/>
      <c r="HH341" s="30"/>
      <c r="HI341" s="30"/>
      <c r="HJ341" s="30"/>
      <c r="HK341" s="30"/>
      <c r="HL341" s="30"/>
      <c r="HM341" s="30"/>
      <c r="HN341" s="30"/>
      <c r="HO341" s="30"/>
      <c r="HP341" s="30"/>
      <c r="HQ341" s="30"/>
      <c r="HR341" s="30"/>
      <c r="HS341" s="30"/>
      <c r="HT341" s="30"/>
      <c r="HU341" s="30"/>
      <c r="HV341" s="30"/>
      <c r="HW341" s="30"/>
      <c r="HX341" s="30"/>
      <c r="HY341" s="30"/>
      <c r="HZ341" s="30"/>
      <c r="IA341" s="30"/>
      <c r="IB341" s="30"/>
      <c r="IC341" s="30"/>
      <c r="ID341" s="30"/>
      <c r="IE341" s="30"/>
      <c r="IF341" s="30"/>
      <c r="IG341" s="30"/>
      <c r="IH341" s="30"/>
      <c r="II341" s="30"/>
      <c r="IJ341" s="30"/>
      <c r="IK341" s="30"/>
      <c r="IL341" s="30"/>
      <c r="IM341" s="30"/>
      <c r="IN341" s="30"/>
      <c r="IO341" s="30"/>
      <c r="IP341" s="30"/>
      <c r="IQ341" s="30"/>
      <c r="IR341" s="30"/>
      <c r="IS341" s="30"/>
      <c r="IT341" s="30"/>
      <c r="IU341" s="30"/>
      <c r="IV341" s="30"/>
      <c r="IW341" s="30"/>
    </row>
    <row r="342" spans="1:257" s="83" customFormat="1" ht="48" customHeight="1" x14ac:dyDescent="0.3">
      <c r="A342" s="246">
        <v>19</v>
      </c>
      <c r="B342" s="286" t="s">
        <v>437</v>
      </c>
      <c r="C342" s="265" t="s">
        <v>333</v>
      </c>
      <c r="D342" s="291">
        <v>0.09</v>
      </c>
      <c r="E342" s="172">
        <f t="shared" si="147"/>
        <v>0.09</v>
      </c>
      <c r="F342" s="174">
        <f t="shared" si="150"/>
        <v>0.09</v>
      </c>
      <c r="G342" s="171"/>
      <c r="H342" s="171">
        <v>0.09</v>
      </c>
      <c r="I342" s="171"/>
      <c r="J342" s="171"/>
      <c r="K342" s="171"/>
      <c r="L342" s="171"/>
      <c r="M342" s="171"/>
      <c r="N342" s="171"/>
      <c r="O342" s="171"/>
      <c r="P342" s="171"/>
      <c r="Q342" s="171"/>
      <c r="R342" s="171"/>
      <c r="S342" s="171"/>
      <c r="T342" s="171"/>
      <c r="U342" s="171"/>
      <c r="V342" s="171"/>
      <c r="W342" s="171"/>
      <c r="X342" s="171"/>
      <c r="Y342" s="247">
        <f t="shared" si="143"/>
        <v>0</v>
      </c>
      <c r="Z342" s="171"/>
      <c r="AA342" s="171"/>
      <c r="AB342" s="171"/>
      <c r="AC342" s="171"/>
      <c r="AD342" s="171"/>
      <c r="AE342" s="171"/>
      <c r="AF342" s="171"/>
      <c r="AG342" s="171"/>
      <c r="AH342" s="171"/>
      <c r="AI342" s="171"/>
      <c r="AJ342" s="171"/>
      <c r="AK342" s="171"/>
      <c r="AL342" s="171">
        <f t="shared" si="151"/>
        <v>0</v>
      </c>
      <c r="AM342" s="171"/>
      <c r="AN342" s="171"/>
      <c r="AO342" s="171"/>
      <c r="AP342" s="171"/>
      <c r="AQ342" s="171"/>
      <c r="AR342" s="171"/>
      <c r="AS342" s="171"/>
      <c r="AT342" s="171"/>
      <c r="AU342" s="171"/>
      <c r="AV342" s="171"/>
      <c r="AW342" s="171"/>
      <c r="AX342" s="171"/>
      <c r="AY342" s="171"/>
      <c r="AZ342" s="171"/>
      <c r="BA342" s="171"/>
      <c r="BB342" s="171"/>
      <c r="BC342" s="171"/>
      <c r="BD342" s="171"/>
      <c r="BE342" s="171"/>
      <c r="BF342" s="174">
        <f t="shared" si="145"/>
        <v>0</v>
      </c>
      <c r="BG342" s="174"/>
      <c r="BH342" s="186">
        <f t="shared" si="146"/>
        <v>0</v>
      </c>
      <c r="BI342" s="178"/>
      <c r="BJ342" s="174"/>
      <c r="BK342" s="178"/>
      <c r="BL342" s="174">
        <v>0.55000000000000004</v>
      </c>
      <c r="BM342" s="174"/>
      <c r="BN342" s="315" t="s">
        <v>436</v>
      </c>
      <c r="BO342" s="205" t="s">
        <v>438</v>
      </c>
      <c r="BP342" s="180" t="s">
        <v>398</v>
      </c>
      <c r="BQ342" s="302"/>
      <c r="BR342" s="189">
        <v>2019</v>
      </c>
      <c r="BS342" s="199"/>
      <c r="BT342" s="392" t="s">
        <v>438</v>
      </c>
      <c r="BU342" s="201" t="s">
        <v>405</v>
      </c>
      <c r="BV342" s="30"/>
      <c r="BW342" s="30"/>
      <c r="BX342" s="30"/>
      <c r="BY342" s="30"/>
      <c r="BZ342" s="30"/>
      <c r="CA342" s="30"/>
      <c r="CB342" s="30"/>
      <c r="CC342" s="30"/>
      <c r="CD342" s="30"/>
      <c r="CE342" s="30"/>
      <c r="CF342" s="30"/>
      <c r="CG342" s="30"/>
      <c r="CH342" s="30"/>
      <c r="CI342" s="30"/>
      <c r="CJ342" s="56">
        <f t="shared" si="148"/>
        <v>0.09</v>
      </c>
      <c r="CK342" s="56">
        <f t="shared" si="149"/>
        <v>0</v>
      </c>
      <c r="CL342" s="30"/>
      <c r="CM342" s="30"/>
      <c r="CN342" s="30"/>
      <c r="CO342" s="30"/>
      <c r="CP342" s="30"/>
      <c r="CQ342" s="30"/>
      <c r="CR342" s="30"/>
      <c r="CS342" s="30"/>
      <c r="CT342" s="30"/>
      <c r="CU342" s="30"/>
      <c r="CV342" s="30"/>
      <c r="CW342" s="30"/>
      <c r="CX342" s="30"/>
      <c r="CY342" s="30"/>
      <c r="CZ342" s="30"/>
      <c r="DA342" s="30"/>
      <c r="DB342" s="30"/>
      <c r="DC342" s="30"/>
      <c r="DD342" s="30"/>
      <c r="DE342" s="30"/>
      <c r="DF342" s="30"/>
      <c r="DG342" s="30"/>
      <c r="DH342" s="30"/>
      <c r="DI342" s="30"/>
      <c r="DJ342" s="30"/>
      <c r="DK342" s="30"/>
      <c r="DL342" s="30"/>
      <c r="DM342" s="30"/>
      <c r="DN342" s="30"/>
      <c r="DO342" s="30"/>
      <c r="DP342" s="30"/>
      <c r="DQ342" s="30"/>
      <c r="DR342" s="30"/>
      <c r="DS342" s="30"/>
      <c r="DT342" s="30"/>
      <c r="DU342" s="30"/>
      <c r="DV342" s="30"/>
      <c r="DW342" s="30"/>
      <c r="DX342" s="30"/>
      <c r="DY342" s="30"/>
      <c r="DZ342" s="30"/>
      <c r="EA342" s="30"/>
      <c r="EB342" s="30"/>
      <c r="EC342" s="30"/>
      <c r="ED342" s="30"/>
      <c r="EE342" s="30"/>
      <c r="EF342" s="30"/>
      <c r="EG342" s="30"/>
      <c r="EH342" s="30"/>
      <c r="EI342" s="30"/>
      <c r="EJ342" s="30"/>
      <c r="EK342" s="30"/>
      <c r="EL342" s="30"/>
      <c r="EM342" s="30"/>
      <c r="EN342" s="30"/>
      <c r="EO342" s="30"/>
      <c r="EP342" s="30"/>
      <c r="EQ342" s="30"/>
      <c r="ER342" s="30"/>
      <c r="ES342" s="30"/>
      <c r="ET342" s="30"/>
      <c r="EU342" s="30"/>
      <c r="EV342" s="30"/>
      <c r="EW342" s="30"/>
      <c r="EX342" s="30"/>
      <c r="EY342" s="30"/>
      <c r="EZ342" s="30"/>
      <c r="FA342" s="30"/>
      <c r="FB342" s="30"/>
      <c r="FC342" s="30"/>
      <c r="FD342" s="30"/>
      <c r="FE342" s="30"/>
      <c r="FF342" s="30"/>
      <c r="FG342" s="30"/>
      <c r="FH342" s="30"/>
      <c r="FI342" s="30"/>
      <c r="FJ342" s="30"/>
      <c r="FK342" s="30"/>
      <c r="FL342" s="30"/>
      <c r="FM342" s="30"/>
      <c r="FN342" s="30"/>
      <c r="FO342" s="30"/>
      <c r="FP342" s="30"/>
      <c r="FQ342" s="30"/>
      <c r="FR342" s="30"/>
      <c r="FS342" s="30"/>
      <c r="FT342" s="30"/>
      <c r="FU342" s="30"/>
      <c r="FV342" s="30"/>
      <c r="FW342" s="30"/>
      <c r="FX342" s="30"/>
      <c r="FY342" s="30"/>
      <c r="FZ342" s="30"/>
      <c r="GA342" s="30"/>
      <c r="GB342" s="30"/>
      <c r="GC342" s="30"/>
      <c r="GD342" s="30"/>
      <c r="GE342" s="30"/>
      <c r="GF342" s="30"/>
      <c r="GG342" s="30"/>
      <c r="GH342" s="30"/>
      <c r="GI342" s="30"/>
      <c r="GJ342" s="30"/>
      <c r="GK342" s="30"/>
      <c r="GL342" s="30"/>
      <c r="GM342" s="30"/>
      <c r="GN342" s="30"/>
      <c r="GO342" s="30"/>
      <c r="GP342" s="30"/>
      <c r="GQ342" s="30"/>
      <c r="GR342" s="30"/>
      <c r="GS342" s="30"/>
      <c r="GT342" s="30"/>
      <c r="GU342" s="30"/>
      <c r="GV342" s="30"/>
      <c r="GW342" s="30"/>
      <c r="GX342" s="30"/>
      <c r="GY342" s="30"/>
      <c r="GZ342" s="30"/>
      <c r="HA342" s="30"/>
      <c r="HB342" s="30"/>
      <c r="HC342" s="30"/>
      <c r="HD342" s="30"/>
      <c r="HE342" s="30"/>
      <c r="HF342" s="30"/>
      <c r="HG342" s="30"/>
      <c r="HH342" s="30"/>
      <c r="HI342" s="30"/>
      <c r="HJ342" s="30"/>
      <c r="HK342" s="30"/>
      <c r="HL342" s="30"/>
      <c r="HM342" s="30"/>
      <c r="HN342" s="30"/>
      <c r="HO342" s="30"/>
      <c r="HP342" s="30"/>
      <c r="HQ342" s="30"/>
      <c r="HR342" s="30"/>
      <c r="HS342" s="30"/>
      <c r="HT342" s="30"/>
      <c r="HU342" s="30"/>
      <c r="HV342" s="30"/>
      <c r="HW342" s="30"/>
      <c r="HX342" s="30"/>
      <c r="HY342" s="30"/>
      <c r="HZ342" s="30"/>
      <c r="IA342" s="30"/>
      <c r="IB342" s="30"/>
      <c r="IC342" s="30"/>
      <c r="ID342" s="30"/>
      <c r="IE342" s="30"/>
      <c r="IF342" s="30"/>
      <c r="IG342" s="30"/>
      <c r="IH342" s="30"/>
      <c r="II342" s="30"/>
      <c r="IJ342" s="30"/>
      <c r="IK342" s="30"/>
      <c r="IL342" s="30"/>
      <c r="IM342" s="30"/>
      <c r="IN342" s="30"/>
      <c r="IO342" s="30"/>
      <c r="IP342" s="30"/>
      <c r="IQ342" s="30"/>
      <c r="IR342" s="30"/>
      <c r="IS342" s="30"/>
      <c r="IT342" s="30"/>
      <c r="IU342" s="30"/>
      <c r="IV342" s="30"/>
      <c r="IW342" s="30"/>
    </row>
    <row r="343" spans="1:257" s="83" customFormat="1" ht="141.75" x14ac:dyDescent="0.3">
      <c r="A343" s="399" t="s">
        <v>535</v>
      </c>
      <c r="B343" s="232" t="s">
        <v>561</v>
      </c>
      <c r="C343" s="404"/>
      <c r="D343" s="237">
        <f>SUM(D344:D348)</f>
        <v>12.94</v>
      </c>
      <c r="E343" s="233">
        <f>SUM(E344:E348)</f>
        <v>11.12</v>
      </c>
      <c r="F343" s="233">
        <f t="shared" ref="F343:BF343" si="152">SUM(F344:F348)</f>
        <v>1.7000000000000002</v>
      </c>
      <c r="G343" s="233">
        <f t="shared" si="152"/>
        <v>1.2000000000000002</v>
      </c>
      <c r="H343" s="233">
        <f t="shared" si="152"/>
        <v>0.5</v>
      </c>
      <c r="I343" s="233">
        <f t="shared" si="152"/>
        <v>2.6</v>
      </c>
      <c r="J343" s="233">
        <f t="shared" si="152"/>
        <v>2.8</v>
      </c>
      <c r="K343" s="233">
        <f t="shared" si="152"/>
        <v>0</v>
      </c>
      <c r="L343" s="233">
        <f t="shared" si="152"/>
        <v>0</v>
      </c>
      <c r="M343" s="233">
        <f t="shared" si="152"/>
        <v>2.9</v>
      </c>
      <c r="N343" s="233">
        <f t="shared" si="152"/>
        <v>0</v>
      </c>
      <c r="O343" s="233">
        <f t="shared" si="152"/>
        <v>0</v>
      </c>
      <c r="P343" s="233">
        <f t="shared" si="152"/>
        <v>0</v>
      </c>
      <c r="Q343" s="233">
        <f t="shared" si="152"/>
        <v>0</v>
      </c>
      <c r="R343" s="233">
        <f t="shared" si="152"/>
        <v>0</v>
      </c>
      <c r="S343" s="233">
        <f t="shared" si="152"/>
        <v>0</v>
      </c>
      <c r="T343" s="233">
        <f t="shared" si="152"/>
        <v>0</v>
      </c>
      <c r="U343" s="233">
        <f t="shared" si="152"/>
        <v>0</v>
      </c>
      <c r="V343" s="233">
        <f t="shared" si="152"/>
        <v>0</v>
      </c>
      <c r="W343" s="233">
        <f t="shared" si="152"/>
        <v>0</v>
      </c>
      <c r="X343" s="233">
        <f t="shared" si="152"/>
        <v>0</v>
      </c>
      <c r="Y343" s="233">
        <f t="shared" si="152"/>
        <v>0.49</v>
      </c>
      <c r="Z343" s="233">
        <f t="shared" si="152"/>
        <v>0.39</v>
      </c>
      <c r="AA343" s="233">
        <f t="shared" si="152"/>
        <v>0.1</v>
      </c>
      <c r="AB343" s="233">
        <f t="shared" si="152"/>
        <v>0</v>
      </c>
      <c r="AC343" s="233">
        <f t="shared" si="152"/>
        <v>0</v>
      </c>
      <c r="AD343" s="233">
        <f t="shared" si="152"/>
        <v>0</v>
      </c>
      <c r="AE343" s="233">
        <f t="shared" si="152"/>
        <v>0</v>
      </c>
      <c r="AF343" s="233">
        <f t="shared" si="152"/>
        <v>0</v>
      </c>
      <c r="AG343" s="233">
        <f t="shared" si="152"/>
        <v>0</v>
      </c>
      <c r="AH343" s="233">
        <f t="shared" si="152"/>
        <v>0</v>
      </c>
      <c r="AI343" s="233">
        <f t="shared" si="152"/>
        <v>0</v>
      </c>
      <c r="AJ343" s="233">
        <f t="shared" si="152"/>
        <v>0.38</v>
      </c>
      <c r="AK343" s="233">
        <f t="shared" si="152"/>
        <v>0.1</v>
      </c>
      <c r="AL343" s="233">
        <f t="shared" si="152"/>
        <v>0</v>
      </c>
      <c r="AM343" s="233">
        <f t="shared" si="152"/>
        <v>0</v>
      </c>
      <c r="AN343" s="233">
        <f t="shared" si="152"/>
        <v>0</v>
      </c>
      <c r="AO343" s="233">
        <f t="shared" si="152"/>
        <v>0</v>
      </c>
      <c r="AP343" s="233">
        <f t="shared" si="152"/>
        <v>0</v>
      </c>
      <c r="AQ343" s="233">
        <f t="shared" si="152"/>
        <v>0</v>
      </c>
      <c r="AR343" s="233">
        <f t="shared" si="152"/>
        <v>0</v>
      </c>
      <c r="AS343" s="233">
        <f t="shared" si="152"/>
        <v>0</v>
      </c>
      <c r="AT343" s="233">
        <f t="shared" si="152"/>
        <v>0</v>
      </c>
      <c r="AU343" s="233">
        <f t="shared" si="152"/>
        <v>0</v>
      </c>
      <c r="AV343" s="233">
        <f t="shared" si="152"/>
        <v>0</v>
      </c>
      <c r="AW343" s="233">
        <f t="shared" si="152"/>
        <v>0</v>
      </c>
      <c r="AX343" s="233">
        <f t="shared" si="152"/>
        <v>0</v>
      </c>
      <c r="AY343" s="233">
        <f t="shared" si="152"/>
        <v>0</v>
      </c>
      <c r="AZ343" s="233">
        <f t="shared" si="152"/>
        <v>0</v>
      </c>
      <c r="BA343" s="233">
        <f t="shared" si="152"/>
        <v>0</v>
      </c>
      <c r="BB343" s="233">
        <f t="shared" si="152"/>
        <v>0</v>
      </c>
      <c r="BC343" s="233">
        <f t="shared" si="152"/>
        <v>0</v>
      </c>
      <c r="BD343" s="233">
        <f t="shared" si="152"/>
        <v>0</v>
      </c>
      <c r="BE343" s="233">
        <f t="shared" si="152"/>
        <v>0.15</v>
      </c>
      <c r="BF343" s="233">
        <f t="shared" si="152"/>
        <v>9.42</v>
      </c>
      <c r="BG343" s="237"/>
      <c r="BH343" s="235">
        <f t="shared" si="146"/>
        <v>0</v>
      </c>
      <c r="BI343" s="236"/>
      <c r="BJ343" s="237"/>
      <c r="BK343" s="236"/>
      <c r="BL343" s="237"/>
      <c r="BM343" s="237"/>
      <c r="BN343" s="406"/>
      <c r="BO343" s="401"/>
      <c r="BP343" s="241"/>
      <c r="BQ343" s="408"/>
      <c r="BR343" s="409"/>
      <c r="BS343" s="241"/>
      <c r="BT343" s="418"/>
      <c r="BU343" s="243"/>
      <c r="BV343" s="129"/>
      <c r="BW343" s="129"/>
      <c r="BX343" s="129"/>
      <c r="BY343" s="129"/>
      <c r="BZ343" s="129"/>
      <c r="CA343" s="129"/>
      <c r="CB343" s="129"/>
      <c r="CC343" s="129"/>
      <c r="CD343" s="129"/>
      <c r="CE343" s="129"/>
      <c r="CF343" s="129"/>
      <c r="CG343" s="129"/>
      <c r="CH343" s="129"/>
      <c r="CI343" s="129"/>
      <c r="CJ343" s="56">
        <f t="shared" si="148"/>
        <v>11.120000000000001</v>
      </c>
      <c r="CK343" s="56">
        <f t="shared" si="149"/>
        <v>0</v>
      </c>
      <c r="CL343" s="129"/>
      <c r="CM343" s="129"/>
      <c r="CN343" s="129"/>
      <c r="CO343" s="129"/>
      <c r="CP343" s="129"/>
      <c r="CQ343" s="129"/>
      <c r="CR343" s="129"/>
      <c r="CS343" s="129"/>
      <c r="CT343" s="129"/>
      <c r="CU343" s="129"/>
      <c r="CV343" s="129"/>
      <c r="CW343" s="129"/>
      <c r="CX343" s="129"/>
      <c r="CY343" s="129"/>
      <c r="CZ343" s="129"/>
      <c r="DA343" s="129"/>
      <c r="DB343" s="129"/>
      <c r="DC343" s="129"/>
      <c r="DD343" s="129"/>
      <c r="DE343" s="129"/>
      <c r="DF343" s="129"/>
      <c r="DG343" s="129"/>
      <c r="DH343" s="129"/>
      <c r="DI343" s="129"/>
      <c r="DJ343" s="129"/>
      <c r="DK343" s="129"/>
      <c r="DL343" s="129"/>
      <c r="DM343" s="129"/>
      <c r="DN343" s="129"/>
      <c r="DO343" s="129"/>
      <c r="DP343" s="129"/>
      <c r="DQ343" s="129"/>
      <c r="DR343" s="129"/>
      <c r="DS343" s="129"/>
      <c r="DT343" s="129"/>
      <c r="DU343" s="129"/>
      <c r="DV343" s="129"/>
      <c r="DW343" s="129"/>
      <c r="DX343" s="129"/>
      <c r="DY343" s="129"/>
      <c r="DZ343" s="129"/>
      <c r="EA343" s="129"/>
      <c r="EB343" s="129"/>
      <c r="EC343" s="129"/>
      <c r="ED343" s="129"/>
      <c r="EE343" s="129"/>
      <c r="EF343" s="129"/>
      <c r="EG343" s="129"/>
      <c r="EH343" s="129"/>
      <c r="EI343" s="129"/>
      <c r="EJ343" s="129"/>
      <c r="EK343" s="129"/>
      <c r="EL343" s="129"/>
      <c r="EM343" s="129"/>
      <c r="EN343" s="129"/>
      <c r="EO343" s="129"/>
      <c r="EP343" s="129"/>
      <c r="EQ343" s="129"/>
      <c r="ER343" s="129"/>
      <c r="ES343" s="129"/>
      <c r="ET343" s="129"/>
      <c r="EU343" s="129"/>
      <c r="EV343" s="129"/>
      <c r="EW343" s="129"/>
      <c r="EX343" s="129"/>
      <c r="EY343" s="129"/>
      <c r="EZ343" s="129"/>
      <c r="FA343" s="129"/>
      <c r="FB343" s="129"/>
      <c r="FC343" s="129"/>
      <c r="FD343" s="129"/>
      <c r="FE343" s="129"/>
      <c r="FF343" s="129"/>
      <c r="FG343" s="129"/>
      <c r="FH343" s="129"/>
      <c r="FI343" s="129"/>
      <c r="FJ343" s="129"/>
      <c r="FK343" s="129"/>
      <c r="FL343" s="129"/>
      <c r="FM343" s="129"/>
      <c r="FN343" s="129"/>
      <c r="FO343" s="129"/>
      <c r="FP343" s="129"/>
      <c r="FQ343" s="129"/>
      <c r="FR343" s="129"/>
      <c r="FS343" s="129"/>
      <c r="FT343" s="129"/>
      <c r="FU343" s="129"/>
      <c r="FV343" s="129"/>
      <c r="FW343" s="129"/>
      <c r="FX343" s="129"/>
      <c r="FY343" s="129"/>
      <c r="FZ343" s="129"/>
      <c r="GA343" s="129"/>
      <c r="GB343" s="129"/>
      <c r="GC343" s="129"/>
      <c r="GD343" s="129"/>
      <c r="GE343" s="129"/>
      <c r="GF343" s="129"/>
      <c r="GG343" s="129"/>
      <c r="GH343" s="129"/>
      <c r="GI343" s="129"/>
      <c r="GJ343" s="129"/>
      <c r="GK343" s="129"/>
      <c r="GL343" s="129"/>
      <c r="GM343" s="129"/>
      <c r="GN343" s="129"/>
      <c r="GO343" s="129"/>
      <c r="GP343" s="129"/>
      <c r="GQ343" s="129"/>
      <c r="GR343" s="129"/>
      <c r="GS343" s="129"/>
      <c r="GT343" s="129"/>
      <c r="GU343" s="129"/>
      <c r="GV343" s="129"/>
      <c r="GW343" s="129"/>
      <c r="GX343" s="129"/>
      <c r="GY343" s="129"/>
      <c r="GZ343" s="129"/>
      <c r="HA343" s="129"/>
      <c r="HB343" s="129"/>
      <c r="HC343" s="129"/>
      <c r="HD343" s="129"/>
      <c r="HE343" s="129"/>
      <c r="HF343" s="129"/>
      <c r="HG343" s="129"/>
      <c r="HH343" s="129"/>
      <c r="HI343" s="129"/>
      <c r="HJ343" s="129"/>
      <c r="HK343" s="129"/>
      <c r="HL343" s="129"/>
      <c r="HM343" s="129"/>
      <c r="HN343" s="129"/>
      <c r="HO343" s="129"/>
      <c r="HP343" s="129"/>
      <c r="HQ343" s="129"/>
      <c r="HR343" s="129"/>
      <c r="HS343" s="129"/>
      <c r="HT343" s="129"/>
      <c r="HU343" s="129"/>
      <c r="HV343" s="129"/>
      <c r="HW343" s="129"/>
      <c r="HX343" s="129"/>
      <c r="HY343" s="129"/>
      <c r="HZ343" s="129"/>
      <c r="IA343" s="129"/>
      <c r="IB343" s="129"/>
      <c r="IC343" s="129"/>
      <c r="ID343" s="129"/>
      <c r="IE343" s="129"/>
      <c r="IF343" s="129"/>
      <c r="IG343" s="129"/>
      <c r="IH343" s="129"/>
      <c r="II343" s="129"/>
      <c r="IJ343" s="129"/>
      <c r="IK343" s="129"/>
      <c r="IL343" s="129"/>
      <c r="IM343" s="129"/>
      <c r="IN343" s="129"/>
      <c r="IO343" s="129"/>
      <c r="IP343" s="129"/>
      <c r="IQ343" s="129"/>
      <c r="IR343" s="129"/>
      <c r="IS343" s="129"/>
      <c r="IT343" s="129"/>
      <c r="IU343" s="129"/>
      <c r="IV343" s="129"/>
      <c r="IW343" s="129"/>
    </row>
    <row r="344" spans="1:257" s="83" customFormat="1" ht="108.75" customHeight="1" x14ac:dyDescent="0.3">
      <c r="A344" s="355">
        <v>1</v>
      </c>
      <c r="B344" s="345" t="s">
        <v>272</v>
      </c>
      <c r="C344" s="265" t="s">
        <v>87</v>
      </c>
      <c r="D344" s="291">
        <v>0.5</v>
      </c>
      <c r="E344" s="295">
        <f>SUM(G344:X344,Z344:AK344,AM344:BE344)</f>
        <v>0.5</v>
      </c>
      <c r="F344" s="174">
        <f>SUM(G344:H344)</f>
        <v>0.5</v>
      </c>
      <c r="G344" s="262">
        <v>0.5</v>
      </c>
      <c r="H344" s="287"/>
      <c r="I344" s="262"/>
      <c r="J344" s="287"/>
      <c r="K344" s="287"/>
      <c r="L344" s="277"/>
      <c r="M344" s="262"/>
      <c r="N344" s="262"/>
      <c r="O344" s="262"/>
      <c r="P344" s="262"/>
      <c r="Q344" s="262"/>
      <c r="R344" s="262"/>
      <c r="S344" s="262"/>
      <c r="T344" s="262"/>
      <c r="U344" s="262"/>
      <c r="V344" s="262"/>
      <c r="W344" s="262"/>
      <c r="X344" s="262"/>
      <c r="Y344" s="247">
        <f>SUM(Z344:AE344)</f>
        <v>0</v>
      </c>
      <c r="Z344" s="262"/>
      <c r="AA344" s="262"/>
      <c r="AB344" s="262"/>
      <c r="AC344" s="262"/>
      <c r="AD344" s="262"/>
      <c r="AE344" s="262"/>
      <c r="AF344" s="262"/>
      <c r="AG344" s="262"/>
      <c r="AH344" s="262"/>
      <c r="AI344" s="262"/>
      <c r="AJ344" s="262"/>
      <c r="AK344" s="262"/>
      <c r="AL344" s="171">
        <f>SUM(AM344:AT344)</f>
        <v>0</v>
      </c>
      <c r="AM344" s="262"/>
      <c r="AN344" s="262"/>
      <c r="AO344" s="262"/>
      <c r="AP344" s="262"/>
      <c r="AQ344" s="262"/>
      <c r="AR344" s="262"/>
      <c r="AS344" s="262"/>
      <c r="AT344" s="262"/>
      <c r="AU344" s="262"/>
      <c r="AV344" s="262"/>
      <c r="AW344" s="262"/>
      <c r="AX344" s="262"/>
      <c r="AY344" s="262"/>
      <c r="AZ344" s="262"/>
      <c r="BA344" s="262"/>
      <c r="BB344" s="262"/>
      <c r="BC344" s="262"/>
      <c r="BD344" s="262"/>
      <c r="BE344" s="262"/>
      <c r="BF344" s="174">
        <f>E344-F344</f>
        <v>0</v>
      </c>
      <c r="BG344" s="205"/>
      <c r="BH344" s="186">
        <f>BG344/E344</f>
        <v>0</v>
      </c>
      <c r="BI344" s="275"/>
      <c r="BJ344" s="205"/>
      <c r="BK344" s="275"/>
      <c r="BL344" s="247">
        <v>0.63</v>
      </c>
      <c r="BM344" s="205">
        <v>0.09</v>
      </c>
      <c r="BN344" s="198" t="s">
        <v>273</v>
      </c>
      <c r="BO344" s="249"/>
      <c r="BP344" s="302" t="s">
        <v>83</v>
      </c>
      <c r="BQ344" s="302"/>
      <c r="BR344" s="215">
        <v>2019</v>
      </c>
      <c r="BS344" s="356"/>
      <c r="BT344" s="278" t="s">
        <v>274</v>
      </c>
      <c r="BU344" s="192"/>
      <c r="BV344" s="48"/>
      <c r="BW344" s="48"/>
      <c r="BX344" s="48"/>
      <c r="BY344" s="48"/>
      <c r="BZ344" s="48"/>
      <c r="CA344" s="48"/>
      <c r="CB344" s="48"/>
      <c r="CC344" s="48"/>
      <c r="CD344" s="48"/>
      <c r="CE344" s="48"/>
      <c r="CF344" s="48"/>
      <c r="CG344" s="48"/>
      <c r="CH344" s="48"/>
      <c r="CI344" s="48"/>
      <c r="CJ344" s="56">
        <f t="shared" si="148"/>
        <v>0.5</v>
      </c>
      <c r="CK344" s="56">
        <f t="shared" si="149"/>
        <v>0</v>
      </c>
      <c r="CL344" s="48"/>
      <c r="CM344" s="48"/>
      <c r="CN344" s="48"/>
      <c r="CO344" s="48"/>
      <c r="CP344" s="48"/>
      <c r="CQ344" s="48"/>
      <c r="CR344" s="48"/>
      <c r="CS344" s="48"/>
      <c r="CT344" s="48"/>
      <c r="CU344" s="48"/>
      <c r="CV344" s="48"/>
      <c r="CW344" s="48"/>
      <c r="CX344" s="48"/>
      <c r="CY344" s="48"/>
      <c r="CZ344" s="48"/>
      <c r="DA344" s="48"/>
      <c r="DB344" s="48"/>
      <c r="DC344" s="48"/>
      <c r="DD344" s="48"/>
      <c r="DE344" s="48"/>
      <c r="DF344" s="48"/>
      <c r="DG344" s="48"/>
      <c r="DH344" s="48"/>
      <c r="DI344" s="48"/>
      <c r="DJ344" s="48"/>
      <c r="DK344" s="48"/>
      <c r="DL344" s="48"/>
      <c r="DM344" s="48"/>
      <c r="DN344" s="48"/>
      <c r="DO344" s="48"/>
      <c r="DP344" s="48"/>
      <c r="DQ344" s="48"/>
      <c r="DR344" s="48"/>
      <c r="DS344" s="48"/>
      <c r="DT344" s="48"/>
      <c r="DU344" s="48"/>
      <c r="DV344" s="48"/>
      <c r="DW344" s="48"/>
      <c r="DX344" s="48"/>
      <c r="DY344" s="48"/>
      <c r="DZ344" s="48"/>
      <c r="EA344" s="48"/>
      <c r="EB344" s="48"/>
      <c r="EC344" s="48"/>
      <c r="ED344" s="48"/>
      <c r="EE344" s="48"/>
      <c r="EF344" s="48"/>
      <c r="EG344" s="48"/>
      <c r="EH344" s="48"/>
      <c r="EI344" s="48"/>
      <c r="EJ344" s="48"/>
      <c r="EK344" s="48"/>
      <c r="EL344" s="48"/>
      <c r="EM344" s="48"/>
      <c r="EN344" s="48"/>
      <c r="EO344" s="48"/>
      <c r="EP344" s="48"/>
      <c r="EQ344" s="48"/>
      <c r="ER344" s="48"/>
      <c r="ES344" s="48"/>
      <c r="ET344" s="48"/>
      <c r="EU344" s="48"/>
      <c r="EV344" s="48"/>
      <c r="EW344" s="48"/>
      <c r="EX344" s="48"/>
      <c r="EY344" s="48"/>
      <c r="EZ344" s="48"/>
      <c r="FA344" s="48"/>
      <c r="FB344" s="48"/>
      <c r="FC344" s="48"/>
      <c r="FD344" s="48"/>
      <c r="FE344" s="48"/>
      <c r="FF344" s="48"/>
      <c r="FG344" s="48"/>
      <c r="FH344" s="48"/>
      <c r="FI344" s="48"/>
      <c r="FJ344" s="48"/>
      <c r="FK344" s="48"/>
      <c r="FL344" s="48"/>
      <c r="FM344" s="48"/>
      <c r="FN344" s="48"/>
      <c r="FO344" s="48"/>
      <c r="FP344" s="48"/>
      <c r="FQ344" s="48"/>
      <c r="FR344" s="48"/>
      <c r="FS344" s="48"/>
      <c r="FT344" s="48"/>
      <c r="FU344" s="48"/>
      <c r="FV344" s="48"/>
      <c r="FW344" s="48"/>
      <c r="FX344" s="48"/>
      <c r="FY344" s="48"/>
      <c r="FZ344" s="48"/>
      <c r="GA344" s="48"/>
      <c r="GB344" s="48"/>
      <c r="GC344" s="48"/>
      <c r="GD344" s="48"/>
      <c r="GE344" s="48"/>
      <c r="GF344" s="48"/>
      <c r="GG344" s="48"/>
      <c r="GH344" s="48"/>
      <c r="GI344" s="48"/>
      <c r="GJ344" s="48"/>
      <c r="GK344" s="48"/>
      <c r="GL344" s="48"/>
      <c r="GM344" s="48"/>
      <c r="GN344" s="48"/>
      <c r="GO344" s="48"/>
      <c r="GP344" s="48"/>
      <c r="GQ344" s="48"/>
      <c r="GR344" s="48"/>
      <c r="GS344" s="48"/>
      <c r="GT344" s="48"/>
      <c r="GU344" s="48"/>
      <c r="GV344" s="48"/>
      <c r="GW344" s="48"/>
      <c r="GX344" s="48"/>
      <c r="GY344" s="48"/>
      <c r="GZ344" s="48"/>
      <c r="HA344" s="48"/>
      <c r="HB344" s="48"/>
      <c r="HC344" s="48"/>
      <c r="HD344" s="48"/>
      <c r="HE344" s="48"/>
      <c r="HF344" s="48"/>
      <c r="HG344" s="48"/>
      <c r="HH344" s="48"/>
      <c r="HI344" s="48"/>
      <c r="HJ344" s="48"/>
      <c r="HK344" s="48"/>
      <c r="HL344" s="48"/>
      <c r="HM344" s="48"/>
      <c r="HN344" s="48"/>
      <c r="HO344" s="48"/>
      <c r="HP344" s="48"/>
      <c r="HQ344" s="48"/>
      <c r="HR344" s="48"/>
      <c r="HS344" s="48"/>
      <c r="HT344" s="48"/>
      <c r="HU344" s="48"/>
      <c r="HV344" s="48"/>
      <c r="HW344" s="48"/>
      <c r="HX344" s="48"/>
      <c r="HY344" s="48"/>
      <c r="HZ344" s="48"/>
      <c r="IA344" s="48"/>
      <c r="IB344" s="48"/>
      <c r="IC344" s="48"/>
      <c r="ID344" s="48"/>
      <c r="IE344" s="48"/>
      <c r="IF344" s="48"/>
      <c r="IG344" s="48"/>
      <c r="IH344" s="48"/>
      <c r="II344" s="48"/>
      <c r="IJ344" s="48"/>
      <c r="IK344" s="48"/>
      <c r="IL344" s="48"/>
      <c r="IM344" s="48"/>
      <c r="IN344" s="48"/>
      <c r="IO344" s="48"/>
      <c r="IP344" s="48"/>
      <c r="IQ344" s="48"/>
      <c r="IR344" s="48"/>
      <c r="IS344" s="48"/>
      <c r="IT344" s="48"/>
      <c r="IU344" s="48"/>
      <c r="IV344" s="48"/>
      <c r="IW344" s="48"/>
    </row>
    <row r="345" spans="1:257" s="83" customFormat="1" ht="182.25" x14ac:dyDescent="0.3">
      <c r="A345" s="246">
        <v>2</v>
      </c>
      <c r="B345" s="202" t="s">
        <v>183</v>
      </c>
      <c r="C345" s="174" t="s">
        <v>85</v>
      </c>
      <c r="D345" s="420">
        <v>7</v>
      </c>
      <c r="E345" s="172">
        <f>SUM(G345:X345,Z345:AK345,AM345:BE345)</f>
        <v>7</v>
      </c>
      <c r="F345" s="174">
        <f>SUM(G345:H345)</f>
        <v>0.5</v>
      </c>
      <c r="G345" s="174">
        <v>0.5</v>
      </c>
      <c r="H345" s="174"/>
      <c r="I345" s="247">
        <v>2</v>
      </c>
      <c r="J345" s="247">
        <v>2</v>
      </c>
      <c r="K345" s="247"/>
      <c r="L345" s="247"/>
      <c r="M345" s="247">
        <v>2.5</v>
      </c>
      <c r="N345" s="247"/>
      <c r="O345" s="247"/>
      <c r="P345" s="247"/>
      <c r="Q345" s="247"/>
      <c r="R345" s="247"/>
      <c r="S345" s="247"/>
      <c r="T345" s="247"/>
      <c r="U345" s="247"/>
      <c r="V345" s="247"/>
      <c r="W345" s="247"/>
      <c r="X345" s="247"/>
      <c r="Y345" s="247">
        <f>SUM(Z345:AE345)</f>
        <v>0</v>
      </c>
      <c r="Z345" s="247"/>
      <c r="AA345" s="247"/>
      <c r="AB345" s="247"/>
      <c r="AC345" s="247"/>
      <c r="AD345" s="247"/>
      <c r="AE345" s="247"/>
      <c r="AF345" s="247"/>
      <c r="AG345" s="247"/>
      <c r="AH345" s="247"/>
      <c r="AI345" s="247"/>
      <c r="AJ345" s="247"/>
      <c r="AK345" s="247"/>
      <c r="AL345" s="171">
        <f>SUM(AM345:AT345)</f>
        <v>0</v>
      </c>
      <c r="AM345" s="247"/>
      <c r="AN345" s="247"/>
      <c r="AO345" s="247"/>
      <c r="AP345" s="247"/>
      <c r="AQ345" s="247"/>
      <c r="AR345" s="247"/>
      <c r="AS345" s="247"/>
      <c r="AT345" s="247"/>
      <c r="AU345" s="247"/>
      <c r="AV345" s="247"/>
      <c r="AW345" s="247"/>
      <c r="AX345" s="247"/>
      <c r="AY345" s="247"/>
      <c r="AZ345" s="247"/>
      <c r="BA345" s="247"/>
      <c r="BB345" s="247"/>
      <c r="BC345" s="247"/>
      <c r="BD345" s="247"/>
      <c r="BE345" s="247"/>
      <c r="BF345" s="174">
        <f>E345-F345</f>
        <v>6.5</v>
      </c>
      <c r="BG345" s="203"/>
      <c r="BH345" s="186">
        <f>BG345/E345</f>
        <v>0</v>
      </c>
      <c r="BI345" s="258"/>
      <c r="BJ345" s="203"/>
      <c r="BK345" s="258"/>
      <c r="BL345" s="203">
        <v>7</v>
      </c>
      <c r="BM345" s="203"/>
      <c r="BN345" s="254" t="s">
        <v>184</v>
      </c>
      <c r="BO345" s="185"/>
      <c r="BP345" s="174" t="s">
        <v>119</v>
      </c>
      <c r="BQ345" s="185"/>
      <c r="BR345" s="189">
        <v>2019</v>
      </c>
      <c r="BS345" s="180"/>
      <c r="BT345" s="170"/>
      <c r="BU345" s="192">
        <f>SUM(G345:X345,Z345:AK345,AM345:BE345)</f>
        <v>7</v>
      </c>
      <c r="BV345" s="48"/>
      <c r="BW345" s="48"/>
      <c r="BX345" s="48"/>
      <c r="BY345" s="48"/>
      <c r="BZ345" s="48"/>
      <c r="CA345" s="48"/>
      <c r="CB345" s="48"/>
      <c r="CC345" s="48"/>
      <c r="CD345" s="48"/>
      <c r="CE345" s="48"/>
      <c r="CF345" s="48"/>
      <c r="CG345" s="48"/>
      <c r="CH345" s="48"/>
      <c r="CI345" s="48"/>
      <c r="CJ345" s="56">
        <f t="shared" si="148"/>
        <v>7</v>
      </c>
      <c r="CK345" s="56">
        <f t="shared" si="149"/>
        <v>0</v>
      </c>
      <c r="CL345" s="48"/>
      <c r="CM345" s="48"/>
      <c r="CN345" s="48"/>
      <c r="CO345" s="48"/>
      <c r="CP345" s="48"/>
      <c r="CQ345" s="48"/>
      <c r="CR345" s="48"/>
      <c r="CS345" s="48"/>
      <c r="CT345" s="48"/>
      <c r="CU345" s="48"/>
      <c r="CV345" s="48"/>
      <c r="CW345" s="48"/>
      <c r="CX345" s="48"/>
      <c r="CY345" s="48"/>
      <c r="CZ345" s="48"/>
      <c r="DA345" s="48"/>
      <c r="DB345" s="48"/>
      <c r="DC345" s="48"/>
      <c r="DD345" s="48"/>
      <c r="DE345" s="48"/>
      <c r="DF345" s="48"/>
      <c r="DG345" s="48"/>
      <c r="DH345" s="48"/>
      <c r="DI345" s="48"/>
      <c r="DJ345" s="48"/>
      <c r="DK345" s="48"/>
      <c r="DL345" s="48"/>
      <c r="DM345" s="48"/>
      <c r="DN345" s="48"/>
      <c r="DO345" s="48"/>
      <c r="DP345" s="48"/>
      <c r="DQ345" s="48"/>
      <c r="DR345" s="48"/>
      <c r="DS345" s="48"/>
      <c r="DT345" s="48"/>
      <c r="DU345" s="48"/>
      <c r="DV345" s="48"/>
      <c r="DW345" s="48"/>
      <c r="DX345" s="48"/>
      <c r="DY345" s="48"/>
      <c r="DZ345" s="48"/>
      <c r="EA345" s="48"/>
      <c r="EB345" s="48"/>
      <c r="EC345" s="48"/>
      <c r="ED345" s="48"/>
      <c r="EE345" s="48"/>
      <c r="EF345" s="48"/>
      <c r="EG345" s="48"/>
      <c r="EH345" s="48"/>
      <c r="EI345" s="48"/>
      <c r="EJ345" s="48"/>
      <c r="EK345" s="48"/>
      <c r="EL345" s="48"/>
      <c r="EM345" s="48"/>
      <c r="EN345" s="48"/>
      <c r="EO345" s="48"/>
      <c r="EP345" s="48"/>
      <c r="EQ345" s="48"/>
      <c r="ER345" s="48"/>
      <c r="ES345" s="48"/>
      <c r="ET345" s="48"/>
      <c r="EU345" s="48"/>
      <c r="EV345" s="48"/>
      <c r="EW345" s="48"/>
      <c r="EX345" s="48"/>
      <c r="EY345" s="48"/>
      <c r="EZ345" s="48"/>
      <c r="FA345" s="48"/>
      <c r="FB345" s="48"/>
      <c r="FC345" s="48"/>
      <c r="FD345" s="48"/>
      <c r="FE345" s="48"/>
      <c r="FF345" s="48"/>
      <c r="FG345" s="48"/>
      <c r="FH345" s="48"/>
      <c r="FI345" s="48"/>
      <c r="FJ345" s="48"/>
      <c r="FK345" s="48"/>
      <c r="FL345" s="48"/>
      <c r="FM345" s="48"/>
      <c r="FN345" s="48"/>
      <c r="FO345" s="48"/>
      <c r="FP345" s="48"/>
      <c r="FQ345" s="48"/>
      <c r="FR345" s="48"/>
      <c r="FS345" s="48"/>
      <c r="FT345" s="48"/>
      <c r="FU345" s="48"/>
      <c r="FV345" s="48"/>
      <c r="FW345" s="48"/>
      <c r="FX345" s="48"/>
      <c r="FY345" s="48"/>
      <c r="FZ345" s="48"/>
      <c r="GA345" s="48"/>
      <c r="GB345" s="48"/>
      <c r="GC345" s="48"/>
      <c r="GD345" s="48"/>
      <c r="GE345" s="48"/>
      <c r="GF345" s="48"/>
      <c r="GG345" s="48"/>
      <c r="GH345" s="48"/>
      <c r="GI345" s="48"/>
      <c r="GJ345" s="48"/>
      <c r="GK345" s="48"/>
      <c r="GL345" s="48"/>
      <c r="GM345" s="48"/>
      <c r="GN345" s="48"/>
      <c r="GO345" s="48"/>
      <c r="GP345" s="48"/>
      <c r="GQ345" s="48"/>
      <c r="GR345" s="48"/>
      <c r="GS345" s="48"/>
      <c r="GT345" s="48"/>
      <c r="GU345" s="48"/>
      <c r="GV345" s="48"/>
      <c r="GW345" s="48"/>
      <c r="GX345" s="48"/>
      <c r="GY345" s="48"/>
      <c r="GZ345" s="48"/>
      <c r="HA345" s="48"/>
      <c r="HB345" s="48"/>
      <c r="HC345" s="48"/>
      <c r="HD345" s="48"/>
      <c r="HE345" s="48"/>
      <c r="HF345" s="48"/>
      <c r="HG345" s="48"/>
      <c r="HH345" s="48"/>
      <c r="HI345" s="48"/>
      <c r="HJ345" s="48"/>
      <c r="HK345" s="48"/>
      <c r="HL345" s="48"/>
      <c r="HM345" s="48"/>
      <c r="HN345" s="48"/>
      <c r="HO345" s="48"/>
      <c r="HP345" s="48"/>
      <c r="HQ345" s="48"/>
      <c r="HR345" s="48"/>
      <c r="HS345" s="48"/>
      <c r="HT345" s="48"/>
      <c r="HU345" s="48"/>
      <c r="HV345" s="48"/>
      <c r="HW345" s="48"/>
      <c r="HX345" s="48"/>
      <c r="HY345" s="48"/>
      <c r="HZ345" s="48"/>
      <c r="IA345" s="48"/>
      <c r="IB345" s="48"/>
      <c r="IC345" s="48"/>
      <c r="ID345" s="48"/>
      <c r="IE345" s="48"/>
      <c r="IF345" s="48"/>
      <c r="IG345" s="48"/>
      <c r="IH345" s="48"/>
      <c r="II345" s="48"/>
      <c r="IJ345" s="48"/>
      <c r="IK345" s="48"/>
      <c r="IL345" s="48"/>
      <c r="IM345" s="48"/>
      <c r="IN345" s="48"/>
      <c r="IO345" s="48"/>
      <c r="IP345" s="48"/>
      <c r="IQ345" s="48"/>
      <c r="IR345" s="48"/>
      <c r="IS345" s="48"/>
      <c r="IT345" s="48"/>
      <c r="IU345" s="48"/>
      <c r="IV345" s="48"/>
      <c r="IW345" s="48"/>
    </row>
    <row r="346" spans="1:257" s="83" customFormat="1" ht="121.5" x14ac:dyDescent="0.3">
      <c r="A346" s="175">
        <v>3</v>
      </c>
      <c r="B346" s="202" t="s">
        <v>168</v>
      </c>
      <c r="C346" s="174" t="s">
        <v>154</v>
      </c>
      <c r="D346" s="420">
        <v>2</v>
      </c>
      <c r="E346" s="172">
        <f>SUM(G346:X346,Z346:AK346,AM346:BE346)</f>
        <v>2</v>
      </c>
      <c r="F346" s="174">
        <f>SUM(G346:H346)</f>
        <v>0.5</v>
      </c>
      <c r="G346" s="174"/>
      <c r="H346" s="174">
        <v>0.5</v>
      </c>
      <c r="I346" s="247">
        <v>0.6</v>
      </c>
      <c r="J346" s="247">
        <v>0.5</v>
      </c>
      <c r="K346" s="171"/>
      <c r="L346" s="171"/>
      <c r="M346" s="171">
        <v>0.4</v>
      </c>
      <c r="N346" s="171"/>
      <c r="O346" s="171"/>
      <c r="P346" s="171"/>
      <c r="Q346" s="171"/>
      <c r="R346" s="171"/>
      <c r="S346" s="171"/>
      <c r="T346" s="171"/>
      <c r="U346" s="171"/>
      <c r="V346" s="171"/>
      <c r="W346" s="171"/>
      <c r="X346" s="171"/>
      <c r="Y346" s="171">
        <f>SUM(Z346:AE346)</f>
        <v>0</v>
      </c>
      <c r="Z346" s="171"/>
      <c r="AA346" s="171"/>
      <c r="AB346" s="171"/>
      <c r="AC346" s="171"/>
      <c r="AD346" s="171"/>
      <c r="AE346" s="171"/>
      <c r="AF346" s="171"/>
      <c r="AG346" s="171"/>
      <c r="AH346" s="171"/>
      <c r="AI346" s="171"/>
      <c r="AJ346" s="171"/>
      <c r="AK346" s="171"/>
      <c r="AL346" s="171"/>
      <c r="AM346" s="171"/>
      <c r="AN346" s="171"/>
      <c r="AO346" s="171"/>
      <c r="AP346" s="171"/>
      <c r="AQ346" s="171"/>
      <c r="AR346" s="171"/>
      <c r="AS346" s="171"/>
      <c r="AT346" s="171"/>
      <c r="AU346" s="171"/>
      <c r="AV346" s="171"/>
      <c r="AW346" s="171"/>
      <c r="AX346" s="171"/>
      <c r="AY346" s="171"/>
      <c r="AZ346" s="171"/>
      <c r="BA346" s="171"/>
      <c r="BB346" s="171"/>
      <c r="BC346" s="171"/>
      <c r="BD346" s="171"/>
      <c r="BE346" s="171"/>
      <c r="BF346" s="174">
        <f>E346-F346</f>
        <v>1.5</v>
      </c>
      <c r="BG346" s="203"/>
      <c r="BH346" s="186">
        <f>BG346/E346</f>
        <v>0</v>
      </c>
      <c r="BI346" s="258"/>
      <c r="BJ346" s="203"/>
      <c r="BK346" s="258"/>
      <c r="BL346" s="203">
        <v>4.8</v>
      </c>
      <c r="BM346" s="203"/>
      <c r="BN346" s="204" t="s">
        <v>169</v>
      </c>
      <c r="BO346" s="185" t="s">
        <v>170</v>
      </c>
      <c r="BP346" s="174" t="s">
        <v>171</v>
      </c>
      <c r="BQ346" s="185"/>
      <c r="BR346" s="189">
        <v>2019</v>
      </c>
      <c r="BS346" s="199"/>
      <c r="BT346" s="376"/>
      <c r="BU346" s="377">
        <f>SUM(G346:X346,Z346:AK346,AM346:BE346)</f>
        <v>2</v>
      </c>
      <c r="BV346" s="122"/>
      <c r="BW346" s="122"/>
      <c r="BX346" s="122"/>
      <c r="BY346" s="122"/>
      <c r="BZ346" s="122"/>
      <c r="CA346" s="122"/>
      <c r="CB346" s="122"/>
      <c r="CC346" s="122"/>
      <c r="CD346" s="122"/>
      <c r="CE346" s="122"/>
      <c r="CF346" s="122"/>
      <c r="CG346" s="122"/>
      <c r="CH346" s="122"/>
      <c r="CI346" s="122"/>
      <c r="CJ346" s="56">
        <f t="shared" si="148"/>
        <v>2</v>
      </c>
      <c r="CK346" s="56">
        <f t="shared" si="149"/>
        <v>0</v>
      </c>
      <c r="CL346" s="122"/>
      <c r="CM346" s="122"/>
      <c r="CN346" s="122"/>
      <c r="CO346" s="122"/>
      <c r="CP346" s="122"/>
      <c r="CQ346" s="122"/>
      <c r="CR346" s="122"/>
      <c r="CS346" s="122"/>
      <c r="CT346" s="122"/>
      <c r="CU346" s="122"/>
      <c r="CV346" s="122"/>
      <c r="CW346" s="122"/>
      <c r="CX346" s="122"/>
      <c r="CY346" s="122"/>
      <c r="CZ346" s="122"/>
      <c r="DA346" s="122"/>
      <c r="DB346" s="122"/>
      <c r="DC346" s="122"/>
      <c r="DD346" s="122"/>
      <c r="DE346" s="122"/>
      <c r="DF346" s="122"/>
      <c r="DG346" s="122"/>
      <c r="DH346" s="122"/>
      <c r="DI346" s="122"/>
      <c r="DJ346" s="122"/>
      <c r="DK346" s="122"/>
      <c r="DL346" s="122"/>
      <c r="DM346" s="122"/>
      <c r="DN346" s="122"/>
      <c r="DO346" s="122"/>
      <c r="DP346" s="122"/>
      <c r="DQ346" s="122"/>
      <c r="DR346" s="122"/>
      <c r="DS346" s="122"/>
      <c r="DT346" s="122"/>
      <c r="DU346" s="122"/>
      <c r="DV346" s="122"/>
      <c r="DW346" s="122"/>
      <c r="DX346" s="122"/>
      <c r="DY346" s="122"/>
      <c r="DZ346" s="122"/>
      <c r="EA346" s="122"/>
      <c r="EB346" s="122"/>
      <c r="EC346" s="122"/>
      <c r="ED346" s="122"/>
      <c r="EE346" s="122"/>
      <c r="EF346" s="122"/>
      <c r="EG346" s="122"/>
      <c r="EH346" s="122"/>
      <c r="EI346" s="122"/>
      <c r="EJ346" s="122"/>
      <c r="EK346" s="122"/>
      <c r="EL346" s="122"/>
      <c r="EM346" s="122"/>
      <c r="EN346" s="122"/>
      <c r="EO346" s="122"/>
      <c r="EP346" s="122"/>
      <c r="EQ346" s="122"/>
      <c r="ER346" s="122"/>
      <c r="ES346" s="122"/>
      <c r="ET346" s="122"/>
      <c r="EU346" s="122"/>
      <c r="EV346" s="122"/>
      <c r="EW346" s="122"/>
      <c r="EX346" s="122"/>
      <c r="EY346" s="122"/>
      <c r="EZ346" s="122"/>
      <c r="FA346" s="122"/>
      <c r="FB346" s="122"/>
      <c r="FC346" s="122"/>
      <c r="FD346" s="122"/>
      <c r="FE346" s="122"/>
      <c r="FF346" s="122"/>
      <c r="FG346" s="122"/>
      <c r="FH346" s="122"/>
      <c r="FI346" s="122"/>
      <c r="FJ346" s="122"/>
      <c r="FK346" s="122"/>
      <c r="FL346" s="122"/>
      <c r="FM346" s="122"/>
      <c r="FN346" s="122"/>
      <c r="FO346" s="122"/>
      <c r="FP346" s="122"/>
      <c r="FQ346" s="122"/>
      <c r="FR346" s="122"/>
      <c r="FS346" s="122"/>
      <c r="FT346" s="122"/>
      <c r="FU346" s="122"/>
      <c r="FV346" s="122"/>
      <c r="FW346" s="122"/>
      <c r="FX346" s="122"/>
      <c r="FY346" s="122"/>
      <c r="FZ346" s="122"/>
      <c r="GA346" s="122"/>
      <c r="GB346" s="122"/>
      <c r="GC346" s="122"/>
      <c r="GD346" s="122"/>
      <c r="GE346" s="122"/>
      <c r="GF346" s="122"/>
      <c r="GG346" s="122"/>
      <c r="GH346" s="122"/>
      <c r="GI346" s="122"/>
      <c r="GJ346" s="122"/>
      <c r="GK346" s="122"/>
      <c r="GL346" s="122"/>
      <c r="GM346" s="122"/>
      <c r="GN346" s="122"/>
      <c r="GO346" s="122"/>
      <c r="GP346" s="122"/>
      <c r="GQ346" s="122"/>
      <c r="GR346" s="122"/>
      <c r="GS346" s="122"/>
      <c r="GT346" s="122"/>
      <c r="GU346" s="122"/>
      <c r="GV346" s="122"/>
      <c r="GW346" s="122"/>
      <c r="GX346" s="122"/>
      <c r="GY346" s="122"/>
      <c r="GZ346" s="122"/>
      <c r="HA346" s="122"/>
      <c r="HB346" s="122"/>
      <c r="HC346" s="122"/>
      <c r="HD346" s="122"/>
      <c r="HE346" s="122"/>
      <c r="HF346" s="122"/>
      <c r="HG346" s="122"/>
      <c r="HH346" s="122"/>
      <c r="HI346" s="122"/>
      <c r="HJ346" s="122"/>
      <c r="HK346" s="122"/>
      <c r="HL346" s="122"/>
      <c r="HM346" s="122"/>
      <c r="HN346" s="122"/>
      <c r="HO346" s="122"/>
      <c r="HP346" s="122"/>
      <c r="HQ346" s="122"/>
      <c r="HR346" s="122"/>
      <c r="HS346" s="122"/>
      <c r="HT346" s="122"/>
      <c r="HU346" s="122"/>
      <c r="HV346" s="122"/>
      <c r="HW346" s="122"/>
      <c r="HX346" s="122"/>
      <c r="HY346" s="122"/>
      <c r="HZ346" s="122"/>
      <c r="IA346" s="122"/>
      <c r="IB346" s="122"/>
      <c r="IC346" s="122"/>
      <c r="ID346" s="122"/>
      <c r="IE346" s="122"/>
      <c r="IF346" s="122"/>
      <c r="IG346" s="122"/>
      <c r="IH346" s="122"/>
      <c r="II346" s="122"/>
      <c r="IJ346" s="122"/>
      <c r="IK346" s="122"/>
      <c r="IL346" s="122"/>
      <c r="IM346" s="122"/>
      <c r="IN346" s="122"/>
      <c r="IO346" s="122"/>
      <c r="IP346" s="122"/>
      <c r="IQ346" s="122"/>
      <c r="IR346" s="122"/>
      <c r="IS346" s="122"/>
      <c r="IT346" s="122"/>
      <c r="IU346" s="122"/>
      <c r="IV346" s="122"/>
      <c r="IW346" s="122"/>
    </row>
    <row r="347" spans="1:257" s="83" customFormat="1" ht="101.25" x14ac:dyDescent="0.3">
      <c r="A347" s="246">
        <v>4</v>
      </c>
      <c r="B347" s="286" t="s">
        <v>443</v>
      </c>
      <c r="C347" s="265" t="s">
        <v>444</v>
      </c>
      <c r="D347" s="291">
        <v>0.53</v>
      </c>
      <c r="E347" s="172">
        <f>SUM(G347:X347,Z347:AK347,AM347:BE347)</f>
        <v>0.1</v>
      </c>
      <c r="F347" s="174">
        <f>SUM(G347:H347)</f>
        <v>0.1</v>
      </c>
      <c r="G347" s="171">
        <v>0.1</v>
      </c>
      <c r="H347" s="171"/>
      <c r="I347" s="171"/>
      <c r="J347" s="171"/>
      <c r="K347" s="171"/>
      <c r="L347" s="171"/>
      <c r="M347" s="171"/>
      <c r="N347" s="171"/>
      <c r="O347" s="171"/>
      <c r="P347" s="171"/>
      <c r="Q347" s="171"/>
      <c r="R347" s="171"/>
      <c r="S347" s="171"/>
      <c r="T347" s="171"/>
      <c r="U347" s="171"/>
      <c r="V347" s="171"/>
      <c r="W347" s="171"/>
      <c r="X347" s="171"/>
      <c r="Y347" s="247">
        <f>SUM(Z347:AE347)</f>
        <v>0</v>
      </c>
      <c r="Z347" s="171"/>
      <c r="AA347" s="171"/>
      <c r="AB347" s="171"/>
      <c r="AC347" s="171"/>
      <c r="AD347" s="171"/>
      <c r="AE347" s="171"/>
      <c r="AF347" s="171"/>
      <c r="AG347" s="171"/>
      <c r="AH347" s="171"/>
      <c r="AI347" s="171"/>
      <c r="AJ347" s="171"/>
      <c r="AK347" s="171"/>
      <c r="AL347" s="171">
        <f>SUM(AM347:AT347)</f>
        <v>0</v>
      </c>
      <c r="AM347" s="171"/>
      <c r="AN347" s="171"/>
      <c r="AO347" s="171"/>
      <c r="AP347" s="171"/>
      <c r="AQ347" s="171"/>
      <c r="AR347" s="171"/>
      <c r="AS347" s="171"/>
      <c r="AT347" s="171"/>
      <c r="AU347" s="171"/>
      <c r="AV347" s="171"/>
      <c r="AW347" s="171"/>
      <c r="AX347" s="171"/>
      <c r="AY347" s="171"/>
      <c r="AZ347" s="171"/>
      <c r="BA347" s="171"/>
      <c r="BB347" s="171"/>
      <c r="BC347" s="171"/>
      <c r="BD347" s="171"/>
      <c r="BE347" s="171"/>
      <c r="BF347" s="174">
        <f>E347-F347</f>
        <v>0</v>
      </c>
      <c r="BG347" s="174"/>
      <c r="BH347" s="186">
        <f>BG347/E347</f>
        <v>0</v>
      </c>
      <c r="BI347" s="178"/>
      <c r="BJ347" s="174"/>
      <c r="BK347" s="178"/>
      <c r="BL347" s="174">
        <v>0.1</v>
      </c>
      <c r="BM347" s="174"/>
      <c r="BN347" s="221" t="s">
        <v>445</v>
      </c>
      <c r="BO347" s="205"/>
      <c r="BP347" s="180" t="s">
        <v>398</v>
      </c>
      <c r="BQ347" s="302"/>
      <c r="BR347" s="189">
        <v>2020</v>
      </c>
      <c r="BS347" s="199" t="s">
        <v>577</v>
      </c>
      <c r="BT347" s="264" t="s">
        <v>446</v>
      </c>
      <c r="BU347" s="201"/>
      <c r="BV347" s="30"/>
      <c r="BW347" s="30"/>
      <c r="BX347" s="30"/>
      <c r="BY347" s="30"/>
      <c r="BZ347" s="30"/>
      <c r="CA347" s="30"/>
      <c r="CB347" s="30"/>
      <c r="CC347" s="30"/>
      <c r="CD347" s="30"/>
      <c r="CE347" s="30"/>
      <c r="CF347" s="30"/>
      <c r="CG347" s="30"/>
      <c r="CH347" s="30"/>
      <c r="CI347" s="30"/>
      <c r="CJ347" s="56">
        <f t="shared" si="148"/>
        <v>0.1</v>
      </c>
      <c r="CK347" s="56">
        <f t="shared" si="149"/>
        <v>0</v>
      </c>
      <c r="CL347" s="30"/>
      <c r="CM347" s="30"/>
      <c r="CN347" s="30"/>
      <c r="CO347" s="30"/>
      <c r="CP347" s="30"/>
      <c r="CQ347" s="30"/>
      <c r="CR347" s="30"/>
      <c r="CS347" s="30"/>
      <c r="CT347" s="30"/>
      <c r="CU347" s="30"/>
      <c r="CV347" s="30"/>
      <c r="CW347" s="30"/>
      <c r="CX347" s="30"/>
      <c r="CY347" s="30"/>
      <c r="CZ347" s="30"/>
      <c r="DA347" s="30"/>
      <c r="DB347" s="30"/>
      <c r="DC347" s="30"/>
      <c r="DD347" s="30"/>
      <c r="DE347" s="30"/>
      <c r="DF347" s="30"/>
      <c r="DG347" s="30"/>
      <c r="DH347" s="30"/>
      <c r="DI347" s="30"/>
      <c r="DJ347" s="30"/>
      <c r="DK347" s="30"/>
      <c r="DL347" s="30"/>
      <c r="DM347" s="30"/>
      <c r="DN347" s="30"/>
      <c r="DO347" s="30"/>
      <c r="DP347" s="30"/>
      <c r="DQ347" s="30"/>
      <c r="DR347" s="30"/>
      <c r="DS347" s="30"/>
      <c r="DT347" s="30"/>
      <c r="DU347" s="30"/>
      <c r="DV347" s="30"/>
      <c r="DW347" s="30"/>
      <c r="DX347" s="30"/>
      <c r="DY347" s="30"/>
      <c r="DZ347" s="30"/>
      <c r="EA347" s="30"/>
      <c r="EB347" s="30"/>
      <c r="EC347" s="30"/>
      <c r="ED347" s="30"/>
      <c r="EE347" s="30"/>
      <c r="EF347" s="30"/>
      <c r="EG347" s="30"/>
      <c r="EH347" s="30"/>
      <c r="EI347" s="30"/>
      <c r="EJ347" s="30"/>
      <c r="EK347" s="30"/>
      <c r="EL347" s="30"/>
      <c r="EM347" s="30"/>
      <c r="EN347" s="30"/>
      <c r="EO347" s="30"/>
      <c r="EP347" s="30"/>
      <c r="EQ347" s="30"/>
      <c r="ER347" s="30"/>
      <c r="ES347" s="30"/>
      <c r="ET347" s="30"/>
      <c r="EU347" s="30"/>
      <c r="EV347" s="30"/>
      <c r="EW347" s="30"/>
      <c r="EX347" s="30"/>
      <c r="EY347" s="30"/>
      <c r="EZ347" s="30"/>
      <c r="FA347" s="30"/>
      <c r="FB347" s="30"/>
      <c r="FC347" s="30"/>
      <c r="FD347" s="30"/>
      <c r="FE347" s="30"/>
      <c r="FF347" s="30"/>
      <c r="FG347" s="30"/>
      <c r="FH347" s="30"/>
      <c r="FI347" s="30"/>
      <c r="FJ347" s="30"/>
      <c r="FK347" s="30"/>
      <c r="FL347" s="30"/>
      <c r="FM347" s="30"/>
      <c r="FN347" s="30"/>
      <c r="FO347" s="30"/>
      <c r="FP347" s="30"/>
      <c r="FQ347" s="30"/>
      <c r="FR347" s="30"/>
      <c r="FS347" s="30"/>
      <c r="FT347" s="30"/>
      <c r="FU347" s="30"/>
      <c r="FV347" s="30"/>
      <c r="FW347" s="30"/>
      <c r="FX347" s="30"/>
      <c r="FY347" s="30"/>
      <c r="FZ347" s="30"/>
      <c r="GA347" s="30"/>
      <c r="GB347" s="30"/>
      <c r="GC347" s="30"/>
      <c r="GD347" s="30"/>
      <c r="GE347" s="30"/>
      <c r="GF347" s="30"/>
      <c r="GG347" s="30"/>
      <c r="GH347" s="30"/>
      <c r="GI347" s="30"/>
      <c r="GJ347" s="30"/>
      <c r="GK347" s="30"/>
      <c r="GL347" s="30"/>
      <c r="GM347" s="30"/>
      <c r="GN347" s="30"/>
      <c r="GO347" s="30"/>
      <c r="GP347" s="30"/>
      <c r="GQ347" s="30"/>
      <c r="GR347" s="30"/>
      <c r="GS347" s="30"/>
      <c r="GT347" s="30"/>
      <c r="GU347" s="30"/>
      <c r="GV347" s="30"/>
      <c r="GW347" s="30"/>
      <c r="GX347" s="30"/>
      <c r="GY347" s="30"/>
      <c r="GZ347" s="30"/>
      <c r="HA347" s="30"/>
      <c r="HB347" s="30"/>
      <c r="HC347" s="30"/>
      <c r="HD347" s="30"/>
      <c r="HE347" s="30"/>
      <c r="HF347" s="30"/>
      <c r="HG347" s="30"/>
      <c r="HH347" s="30"/>
      <c r="HI347" s="30"/>
      <c r="HJ347" s="30"/>
      <c r="HK347" s="30"/>
      <c r="HL347" s="30"/>
      <c r="HM347" s="30"/>
      <c r="HN347" s="30"/>
      <c r="HO347" s="30"/>
      <c r="HP347" s="30"/>
      <c r="HQ347" s="30"/>
      <c r="HR347" s="30"/>
      <c r="HS347" s="30"/>
      <c r="HT347" s="30"/>
      <c r="HU347" s="30"/>
      <c r="HV347" s="30"/>
      <c r="HW347" s="30"/>
      <c r="HX347" s="30"/>
      <c r="HY347" s="30"/>
      <c r="HZ347" s="30"/>
      <c r="IA347" s="30"/>
      <c r="IB347" s="30"/>
      <c r="IC347" s="30"/>
      <c r="ID347" s="30"/>
      <c r="IE347" s="30"/>
      <c r="IF347" s="30"/>
      <c r="IG347" s="30"/>
      <c r="IH347" s="30"/>
      <c r="II347" s="30"/>
      <c r="IJ347" s="30"/>
      <c r="IK347" s="30"/>
      <c r="IL347" s="30"/>
      <c r="IM347" s="30"/>
      <c r="IN347" s="30"/>
      <c r="IO347" s="30"/>
      <c r="IP347" s="30"/>
      <c r="IQ347" s="30"/>
      <c r="IR347" s="30"/>
      <c r="IS347" s="30"/>
      <c r="IT347" s="30"/>
      <c r="IU347" s="30"/>
      <c r="IV347" s="30"/>
      <c r="IW347" s="30"/>
    </row>
    <row r="348" spans="1:257" s="83" customFormat="1" ht="150.75" customHeight="1" x14ac:dyDescent="0.3">
      <c r="A348" s="246">
        <v>5</v>
      </c>
      <c r="B348" s="298" t="s">
        <v>247</v>
      </c>
      <c r="C348" s="174" t="s">
        <v>78</v>
      </c>
      <c r="D348" s="420">
        <v>2.91</v>
      </c>
      <c r="E348" s="172">
        <f>SUM(G348:X348,Z348:AK348,AM348:BE348)</f>
        <v>1.52</v>
      </c>
      <c r="F348" s="174">
        <f>SUM(G348:H348)</f>
        <v>0.1</v>
      </c>
      <c r="G348" s="174">
        <v>0.1</v>
      </c>
      <c r="H348" s="174"/>
      <c r="I348" s="174"/>
      <c r="J348" s="174">
        <v>0.3</v>
      </c>
      <c r="K348" s="174"/>
      <c r="L348" s="174"/>
      <c r="M348" s="174"/>
      <c r="N348" s="174"/>
      <c r="O348" s="174"/>
      <c r="P348" s="174"/>
      <c r="Q348" s="174"/>
      <c r="R348" s="174"/>
      <c r="S348" s="174"/>
      <c r="T348" s="174"/>
      <c r="U348" s="174"/>
      <c r="V348" s="174"/>
      <c r="W348" s="174"/>
      <c r="X348" s="174"/>
      <c r="Y348" s="247">
        <f>SUM(Z348:AE348)</f>
        <v>0.49</v>
      </c>
      <c r="Z348" s="174">
        <v>0.39</v>
      </c>
      <c r="AA348" s="174">
        <v>0.1</v>
      </c>
      <c r="AB348" s="174"/>
      <c r="AC348" s="174"/>
      <c r="AD348" s="174"/>
      <c r="AE348" s="174"/>
      <c r="AF348" s="174"/>
      <c r="AG348" s="174"/>
      <c r="AH348" s="174"/>
      <c r="AI348" s="174"/>
      <c r="AJ348" s="174">
        <v>0.38</v>
      </c>
      <c r="AK348" s="174">
        <v>0.1</v>
      </c>
      <c r="AL348" s="171">
        <f>SUM(AM348:AT348)</f>
        <v>0</v>
      </c>
      <c r="AM348" s="174"/>
      <c r="AN348" s="174"/>
      <c r="AO348" s="174"/>
      <c r="AP348" s="174"/>
      <c r="AQ348" s="174"/>
      <c r="AR348" s="174"/>
      <c r="AS348" s="174"/>
      <c r="AT348" s="174"/>
      <c r="AU348" s="174"/>
      <c r="AV348" s="174"/>
      <c r="AW348" s="174"/>
      <c r="AX348" s="174"/>
      <c r="AY348" s="174"/>
      <c r="AZ348" s="174"/>
      <c r="BA348" s="174"/>
      <c r="BB348" s="174"/>
      <c r="BC348" s="174"/>
      <c r="BD348" s="174"/>
      <c r="BE348" s="174">
        <v>0.15</v>
      </c>
      <c r="BF348" s="174">
        <f>E348-F348</f>
        <v>1.42</v>
      </c>
      <c r="BG348" s="174">
        <v>1.4</v>
      </c>
      <c r="BH348" s="186">
        <f>BG348/E348</f>
        <v>0.92105263157894735</v>
      </c>
      <c r="BI348" s="178"/>
      <c r="BJ348" s="174">
        <v>0.42</v>
      </c>
      <c r="BK348" s="178"/>
      <c r="BL348" s="174">
        <v>1.52</v>
      </c>
      <c r="BM348" s="174"/>
      <c r="BN348" s="198" t="s">
        <v>248</v>
      </c>
      <c r="BO348" s="297"/>
      <c r="BP348" s="174" t="s">
        <v>249</v>
      </c>
      <c r="BQ348" s="174"/>
      <c r="BR348" s="189">
        <v>2019</v>
      </c>
      <c r="BS348" s="180" t="s">
        <v>576</v>
      </c>
      <c r="BT348" s="229"/>
      <c r="BU348" s="192" t="e">
        <f>SUM(#REF!,#REF!,#REF!)</f>
        <v>#REF!</v>
      </c>
      <c r="BV348" s="46"/>
      <c r="BW348" s="46"/>
      <c r="BX348" s="46"/>
      <c r="BY348" s="46"/>
      <c r="BZ348" s="46"/>
      <c r="CA348" s="46"/>
      <c r="CB348" s="46"/>
      <c r="CC348" s="46"/>
      <c r="CD348" s="46"/>
      <c r="CE348" s="46"/>
      <c r="CF348" s="46"/>
      <c r="CG348" s="46"/>
      <c r="CH348" s="46"/>
      <c r="CI348" s="46"/>
      <c r="CJ348" s="56">
        <f t="shared" si="148"/>
        <v>1.52</v>
      </c>
      <c r="CK348" s="56">
        <f t="shared" si="149"/>
        <v>0</v>
      </c>
      <c r="CL348" s="46"/>
      <c r="CM348" s="46"/>
      <c r="CN348" s="46"/>
      <c r="CO348" s="46"/>
      <c r="CP348" s="46"/>
      <c r="CQ348" s="46"/>
      <c r="CR348" s="46"/>
      <c r="CS348" s="46"/>
      <c r="CT348" s="46"/>
      <c r="CU348" s="46"/>
      <c r="CV348" s="46"/>
      <c r="CW348" s="46"/>
      <c r="CX348" s="46"/>
      <c r="CY348" s="46"/>
      <c r="CZ348" s="46"/>
      <c r="DA348" s="46"/>
      <c r="DB348" s="46"/>
      <c r="DC348" s="46"/>
      <c r="DD348" s="46"/>
      <c r="DE348" s="46"/>
      <c r="DF348" s="46"/>
      <c r="DG348" s="46"/>
      <c r="DH348" s="46"/>
      <c r="DI348" s="46"/>
      <c r="DJ348" s="46"/>
      <c r="DK348" s="46"/>
      <c r="DL348" s="46"/>
      <c r="DM348" s="46"/>
      <c r="DN348" s="46"/>
      <c r="DO348" s="46"/>
      <c r="DP348" s="46"/>
      <c r="DQ348" s="46"/>
      <c r="DR348" s="46"/>
      <c r="DS348" s="46"/>
      <c r="DT348" s="46"/>
      <c r="DU348" s="46"/>
      <c r="DV348" s="46"/>
      <c r="DW348" s="46"/>
      <c r="DX348" s="46"/>
      <c r="DY348" s="46"/>
      <c r="DZ348" s="46"/>
      <c r="EA348" s="46"/>
      <c r="EB348" s="46"/>
      <c r="EC348" s="46"/>
      <c r="ED348" s="46"/>
      <c r="EE348" s="46"/>
      <c r="EF348" s="46"/>
      <c r="EG348" s="46"/>
      <c r="EH348" s="46"/>
      <c r="EI348" s="46"/>
      <c r="EJ348" s="46"/>
      <c r="EK348" s="46"/>
      <c r="EL348" s="46"/>
      <c r="EM348" s="46"/>
      <c r="EN348" s="46"/>
      <c r="EO348" s="46"/>
      <c r="EP348" s="46"/>
      <c r="EQ348" s="46"/>
      <c r="ER348" s="46"/>
      <c r="ES348" s="46"/>
      <c r="ET348" s="46"/>
      <c r="EU348" s="46"/>
      <c r="EV348" s="46"/>
      <c r="EW348" s="46"/>
      <c r="EX348" s="46"/>
      <c r="EY348" s="46"/>
      <c r="EZ348" s="46"/>
      <c r="FA348" s="46"/>
      <c r="FB348" s="46"/>
      <c r="FC348" s="46"/>
      <c r="FD348" s="46"/>
      <c r="FE348" s="46"/>
      <c r="FF348" s="46"/>
      <c r="FG348" s="46"/>
      <c r="FH348" s="46"/>
      <c r="FI348" s="46"/>
      <c r="FJ348" s="46"/>
      <c r="FK348" s="46"/>
      <c r="FL348" s="46"/>
      <c r="FM348" s="46"/>
      <c r="FN348" s="46"/>
      <c r="FO348" s="46"/>
      <c r="FP348" s="46"/>
      <c r="FQ348" s="46"/>
      <c r="FR348" s="46"/>
      <c r="FS348" s="46"/>
      <c r="FT348" s="46"/>
      <c r="FU348" s="46"/>
      <c r="FV348" s="46"/>
      <c r="FW348" s="46"/>
      <c r="FX348" s="46"/>
      <c r="FY348" s="46"/>
      <c r="FZ348" s="46"/>
      <c r="GA348" s="46"/>
      <c r="GB348" s="46"/>
      <c r="GC348" s="46"/>
      <c r="GD348" s="46"/>
      <c r="GE348" s="46"/>
      <c r="GF348" s="46"/>
      <c r="GG348" s="46"/>
      <c r="GH348" s="46"/>
      <c r="GI348" s="46"/>
      <c r="GJ348" s="46"/>
      <c r="GK348" s="46"/>
      <c r="GL348" s="46"/>
      <c r="GM348" s="46"/>
      <c r="GN348" s="46"/>
      <c r="GO348" s="46"/>
      <c r="GP348" s="46"/>
      <c r="GQ348" s="46"/>
      <c r="GR348" s="46"/>
      <c r="GS348" s="46"/>
      <c r="GT348" s="46"/>
      <c r="GU348" s="46"/>
      <c r="GV348" s="46"/>
      <c r="GW348" s="46"/>
      <c r="GX348" s="46"/>
      <c r="GY348" s="46"/>
      <c r="GZ348" s="46"/>
      <c r="HA348" s="46"/>
      <c r="HB348" s="46"/>
      <c r="HC348" s="46"/>
      <c r="HD348" s="46"/>
      <c r="HE348" s="46"/>
      <c r="HF348" s="46"/>
      <c r="HG348" s="46"/>
      <c r="HH348" s="46"/>
      <c r="HI348" s="46"/>
      <c r="HJ348" s="46"/>
      <c r="HK348" s="46"/>
      <c r="HL348" s="46"/>
      <c r="HM348" s="46"/>
      <c r="HN348" s="46"/>
      <c r="HO348" s="46"/>
      <c r="HP348" s="46"/>
      <c r="HQ348" s="46"/>
      <c r="HR348" s="46"/>
      <c r="HS348" s="46"/>
      <c r="HT348" s="46"/>
      <c r="HU348" s="46"/>
      <c r="HV348" s="46"/>
      <c r="HW348" s="46"/>
      <c r="HX348" s="46"/>
      <c r="HY348" s="46"/>
      <c r="HZ348" s="46"/>
      <c r="IA348" s="46"/>
      <c r="IB348" s="46"/>
      <c r="IC348" s="46"/>
      <c r="ID348" s="46"/>
      <c r="IE348" s="46"/>
      <c r="IF348" s="46"/>
      <c r="IG348" s="46"/>
      <c r="IH348" s="46"/>
      <c r="II348" s="46"/>
      <c r="IJ348" s="46"/>
      <c r="IK348" s="46"/>
      <c r="IL348" s="46"/>
      <c r="IM348" s="46"/>
      <c r="IN348" s="46"/>
      <c r="IO348" s="46"/>
      <c r="IP348" s="46"/>
      <c r="IQ348" s="46"/>
      <c r="IR348" s="46"/>
      <c r="IS348" s="46"/>
      <c r="IT348" s="46"/>
      <c r="IU348" s="46"/>
      <c r="IV348" s="46"/>
      <c r="IW348" s="46"/>
    </row>
    <row r="349" spans="1:257" s="83" customFormat="1" ht="36" customHeight="1" x14ac:dyDescent="0.25">
      <c r="A349" s="47"/>
      <c r="B349" s="67"/>
      <c r="C349" s="67"/>
      <c r="D349" s="51"/>
      <c r="E349" s="16"/>
      <c r="F349" s="15"/>
      <c r="G349" s="26"/>
      <c r="H349" s="26"/>
      <c r="I349" s="26"/>
      <c r="J349" s="26"/>
      <c r="K349" s="26"/>
      <c r="L349" s="26"/>
      <c r="M349" s="26"/>
      <c r="N349" s="26"/>
      <c r="O349" s="26"/>
      <c r="P349" s="26"/>
      <c r="Q349" s="26"/>
      <c r="R349" s="26"/>
      <c r="S349" s="26"/>
      <c r="T349" s="26"/>
      <c r="U349" s="26"/>
      <c r="V349" s="26"/>
      <c r="W349" s="26"/>
      <c r="X349" s="26"/>
      <c r="Y349" s="40"/>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c r="AY349" s="26"/>
      <c r="AZ349" s="26"/>
      <c r="BA349" s="26"/>
      <c r="BB349" s="26"/>
      <c r="BC349" s="26"/>
      <c r="BD349" s="26"/>
      <c r="BE349" s="26"/>
      <c r="BF349" s="15"/>
      <c r="BG349" s="15"/>
      <c r="BH349" s="21"/>
      <c r="BI349" s="18"/>
      <c r="BJ349" s="15"/>
      <c r="BK349" s="18"/>
      <c r="BL349" s="15"/>
      <c r="BM349" s="15"/>
      <c r="BN349" s="79"/>
      <c r="BO349" s="130"/>
      <c r="BP349" s="131"/>
      <c r="BQ349" s="72"/>
      <c r="BR349" s="22"/>
      <c r="BS349" s="152"/>
      <c r="BT349" s="132"/>
      <c r="BU349" s="29"/>
      <c r="BV349" s="30"/>
      <c r="BW349" s="30"/>
      <c r="BX349" s="30"/>
      <c r="BY349" s="30"/>
      <c r="BZ349" s="30"/>
      <c r="CA349" s="30"/>
      <c r="CB349" s="30"/>
      <c r="CC349" s="30"/>
      <c r="CD349" s="30"/>
      <c r="CE349" s="30"/>
      <c r="CF349" s="30"/>
      <c r="CG349" s="30"/>
      <c r="CH349" s="30"/>
      <c r="CI349" s="30"/>
      <c r="CJ349" s="56">
        <f t="shared" si="148"/>
        <v>0</v>
      </c>
      <c r="CK349" s="30"/>
      <c r="CL349" s="30"/>
      <c r="CM349" s="30"/>
      <c r="CN349" s="30"/>
      <c r="CO349" s="30"/>
      <c r="CP349" s="30"/>
      <c r="CQ349" s="30"/>
      <c r="CR349" s="30"/>
      <c r="CS349" s="30"/>
      <c r="CT349" s="30"/>
      <c r="CU349" s="30"/>
      <c r="CV349" s="30"/>
      <c r="CW349" s="30"/>
      <c r="CX349" s="30"/>
      <c r="CY349" s="30"/>
      <c r="CZ349" s="30"/>
      <c r="DA349" s="30"/>
      <c r="DB349" s="30"/>
      <c r="DC349" s="30"/>
      <c r="DD349" s="30"/>
      <c r="DE349" s="30"/>
      <c r="DF349" s="30"/>
      <c r="DG349" s="30"/>
      <c r="DH349" s="30"/>
      <c r="DI349" s="30"/>
      <c r="DJ349" s="30"/>
      <c r="DK349" s="30"/>
      <c r="DL349" s="30"/>
      <c r="DM349" s="30"/>
      <c r="DN349" s="30"/>
      <c r="DO349" s="30"/>
      <c r="DP349" s="30"/>
      <c r="DQ349" s="30"/>
      <c r="DR349" s="30"/>
      <c r="DS349" s="30"/>
      <c r="DT349" s="30"/>
      <c r="DU349" s="30"/>
      <c r="DV349" s="30"/>
      <c r="DW349" s="30"/>
      <c r="DX349" s="30"/>
      <c r="DY349" s="30"/>
      <c r="DZ349" s="30"/>
      <c r="EA349" s="30"/>
      <c r="EB349" s="30"/>
      <c r="EC349" s="30"/>
      <c r="ED349" s="30"/>
      <c r="EE349" s="30"/>
      <c r="EF349" s="30"/>
      <c r="EG349" s="30"/>
      <c r="EH349" s="30"/>
      <c r="EI349" s="30"/>
      <c r="EJ349" s="30"/>
      <c r="EK349" s="30"/>
      <c r="EL349" s="30"/>
      <c r="EM349" s="30"/>
      <c r="EN349" s="30"/>
      <c r="EO349" s="30"/>
      <c r="EP349" s="30"/>
      <c r="EQ349" s="30"/>
      <c r="ER349" s="30"/>
      <c r="ES349" s="30"/>
      <c r="ET349" s="30"/>
      <c r="EU349" s="30"/>
      <c r="EV349" s="30"/>
      <c r="EW349" s="30"/>
      <c r="EX349" s="30"/>
      <c r="EY349" s="30"/>
      <c r="EZ349" s="30"/>
      <c r="FA349" s="30"/>
      <c r="FB349" s="30"/>
      <c r="FC349" s="30"/>
      <c r="FD349" s="30"/>
      <c r="FE349" s="30"/>
      <c r="FF349" s="30"/>
      <c r="FG349" s="30"/>
      <c r="FH349" s="30"/>
      <c r="FI349" s="30"/>
      <c r="FJ349" s="30"/>
      <c r="FK349" s="30"/>
      <c r="FL349" s="30"/>
      <c r="FM349" s="30"/>
      <c r="FN349" s="30"/>
      <c r="FO349" s="30"/>
      <c r="FP349" s="30"/>
      <c r="FQ349" s="30"/>
      <c r="FR349" s="30"/>
      <c r="FS349" s="30"/>
      <c r="FT349" s="30"/>
      <c r="FU349" s="30"/>
      <c r="FV349" s="30"/>
      <c r="FW349" s="30"/>
      <c r="FX349" s="30"/>
      <c r="FY349" s="30"/>
      <c r="FZ349" s="30"/>
      <c r="GA349" s="30"/>
      <c r="GB349" s="30"/>
      <c r="GC349" s="30"/>
      <c r="GD349" s="30"/>
      <c r="GE349" s="30"/>
      <c r="GF349" s="30"/>
      <c r="GG349" s="30"/>
      <c r="GH349" s="30"/>
      <c r="GI349" s="30"/>
      <c r="GJ349" s="30"/>
      <c r="GK349" s="30"/>
      <c r="GL349" s="30"/>
      <c r="GM349" s="30"/>
      <c r="GN349" s="30"/>
      <c r="GO349" s="30"/>
      <c r="GP349" s="30"/>
      <c r="GQ349" s="30"/>
      <c r="GR349" s="30"/>
      <c r="GS349" s="30"/>
      <c r="GT349" s="30"/>
      <c r="GU349" s="30"/>
      <c r="GV349" s="30"/>
      <c r="GW349" s="30"/>
      <c r="GX349" s="30"/>
      <c r="GY349" s="30"/>
      <c r="GZ349" s="30"/>
      <c r="HA349" s="30"/>
      <c r="HB349" s="30"/>
      <c r="HC349" s="30"/>
      <c r="HD349" s="30"/>
      <c r="HE349" s="30"/>
      <c r="HF349" s="30"/>
      <c r="HG349" s="30"/>
      <c r="HH349" s="30"/>
      <c r="HI349" s="30"/>
      <c r="HJ349" s="30"/>
      <c r="HK349" s="30"/>
      <c r="HL349" s="30"/>
      <c r="HM349" s="30"/>
      <c r="HN349" s="30"/>
      <c r="HO349" s="30"/>
      <c r="HP349" s="30"/>
      <c r="HQ349" s="30"/>
      <c r="HR349" s="30"/>
      <c r="HS349" s="30"/>
      <c r="HT349" s="30"/>
      <c r="HU349" s="30"/>
      <c r="HV349" s="30"/>
      <c r="HW349" s="30"/>
      <c r="HX349" s="30"/>
      <c r="HY349" s="30"/>
      <c r="HZ349" s="30"/>
      <c r="IA349" s="30"/>
      <c r="IB349" s="30"/>
      <c r="IC349" s="30"/>
      <c r="ID349" s="30"/>
      <c r="IE349" s="30"/>
      <c r="IF349" s="30"/>
      <c r="IG349" s="30"/>
      <c r="IH349" s="30"/>
      <c r="II349" s="30"/>
      <c r="IJ349" s="30"/>
      <c r="IK349" s="30"/>
      <c r="IL349" s="30"/>
      <c r="IM349" s="30"/>
      <c r="IN349" s="30"/>
      <c r="IO349" s="30"/>
      <c r="IP349" s="30"/>
      <c r="IQ349" s="30"/>
      <c r="IR349" s="30"/>
      <c r="IS349" s="30"/>
      <c r="IT349" s="30"/>
      <c r="IU349" s="30"/>
      <c r="IV349" s="30"/>
      <c r="IW349" s="30"/>
    </row>
    <row r="350" spans="1:257" s="83" customFormat="1" ht="36" customHeight="1" x14ac:dyDescent="0.25">
      <c r="A350" s="47"/>
      <c r="B350" s="67"/>
      <c r="C350" s="67"/>
      <c r="D350" s="51"/>
      <c r="E350" s="16"/>
      <c r="F350" s="15"/>
      <c r="G350" s="26"/>
      <c r="H350" s="26"/>
      <c r="I350" s="26"/>
      <c r="J350" s="26"/>
      <c r="K350" s="26"/>
      <c r="L350" s="26"/>
      <c r="M350" s="26"/>
      <c r="N350" s="26"/>
      <c r="O350" s="26"/>
      <c r="P350" s="26"/>
      <c r="Q350" s="26"/>
      <c r="R350" s="26"/>
      <c r="S350" s="26"/>
      <c r="T350" s="26"/>
      <c r="U350" s="26"/>
      <c r="V350" s="26"/>
      <c r="W350" s="26"/>
      <c r="X350" s="26"/>
      <c r="Y350" s="40"/>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c r="AY350" s="26"/>
      <c r="AZ350" s="26"/>
      <c r="BA350" s="26"/>
      <c r="BB350" s="26"/>
      <c r="BC350" s="26"/>
      <c r="BD350" s="26"/>
      <c r="BE350" s="26"/>
      <c r="BF350" s="15"/>
      <c r="BG350" s="15"/>
      <c r="BH350" s="21"/>
      <c r="BI350" s="18"/>
      <c r="BJ350" s="15"/>
      <c r="BK350" s="18"/>
      <c r="BL350" s="15"/>
      <c r="BM350" s="15"/>
      <c r="BN350" s="79"/>
      <c r="BO350" s="130"/>
      <c r="BP350" s="131"/>
      <c r="BQ350" s="72"/>
      <c r="BR350" s="22"/>
      <c r="BS350" s="152"/>
      <c r="BT350" s="132"/>
      <c r="BU350" s="29"/>
      <c r="BV350" s="30"/>
      <c r="BW350" s="30"/>
      <c r="BX350" s="30"/>
      <c r="BY350" s="30"/>
      <c r="BZ350" s="30"/>
      <c r="CA350" s="30"/>
      <c r="CB350" s="30"/>
      <c r="CC350" s="30"/>
      <c r="CD350" s="30"/>
      <c r="CE350" s="30"/>
      <c r="CF350" s="30"/>
      <c r="CG350" s="30"/>
      <c r="CH350" s="30"/>
      <c r="CI350" s="30"/>
      <c r="CJ350" s="56">
        <f t="shared" si="148"/>
        <v>0</v>
      </c>
      <c r="CK350" s="30"/>
      <c r="CL350" s="30"/>
      <c r="CM350" s="30"/>
      <c r="CN350" s="30"/>
      <c r="CO350" s="30"/>
      <c r="CP350" s="30"/>
      <c r="CQ350" s="30"/>
      <c r="CR350" s="30"/>
      <c r="CS350" s="30"/>
      <c r="CT350" s="30"/>
      <c r="CU350" s="30"/>
      <c r="CV350" s="30"/>
      <c r="CW350" s="30"/>
      <c r="CX350" s="30"/>
      <c r="CY350" s="30"/>
      <c r="CZ350" s="30"/>
      <c r="DA350" s="30"/>
      <c r="DB350" s="30"/>
      <c r="DC350" s="30"/>
      <c r="DD350" s="30"/>
      <c r="DE350" s="30"/>
      <c r="DF350" s="30"/>
      <c r="DG350" s="30"/>
      <c r="DH350" s="30"/>
      <c r="DI350" s="30"/>
      <c r="DJ350" s="30"/>
      <c r="DK350" s="30"/>
      <c r="DL350" s="30"/>
      <c r="DM350" s="30"/>
      <c r="DN350" s="30"/>
      <c r="DO350" s="30"/>
      <c r="DP350" s="30"/>
      <c r="DQ350" s="30"/>
      <c r="DR350" s="30"/>
      <c r="DS350" s="30"/>
      <c r="DT350" s="30"/>
      <c r="DU350" s="30"/>
      <c r="DV350" s="30"/>
      <c r="DW350" s="30"/>
      <c r="DX350" s="30"/>
      <c r="DY350" s="30"/>
      <c r="DZ350" s="30"/>
      <c r="EA350" s="30"/>
      <c r="EB350" s="30"/>
      <c r="EC350" s="30"/>
      <c r="ED350" s="30"/>
      <c r="EE350" s="30"/>
      <c r="EF350" s="30"/>
      <c r="EG350" s="30"/>
      <c r="EH350" s="30"/>
      <c r="EI350" s="30"/>
      <c r="EJ350" s="30"/>
      <c r="EK350" s="30"/>
      <c r="EL350" s="30"/>
      <c r="EM350" s="30"/>
      <c r="EN350" s="30"/>
      <c r="EO350" s="30"/>
      <c r="EP350" s="30"/>
      <c r="EQ350" s="30"/>
      <c r="ER350" s="30"/>
      <c r="ES350" s="30"/>
      <c r="ET350" s="30"/>
      <c r="EU350" s="30"/>
      <c r="EV350" s="30"/>
      <c r="EW350" s="30"/>
      <c r="EX350" s="30"/>
      <c r="EY350" s="30"/>
      <c r="EZ350" s="30"/>
      <c r="FA350" s="30"/>
      <c r="FB350" s="30"/>
      <c r="FC350" s="30"/>
      <c r="FD350" s="30"/>
      <c r="FE350" s="30"/>
      <c r="FF350" s="30"/>
      <c r="FG350" s="30"/>
      <c r="FH350" s="30"/>
      <c r="FI350" s="30"/>
      <c r="FJ350" s="30"/>
      <c r="FK350" s="30"/>
      <c r="FL350" s="30"/>
      <c r="FM350" s="30"/>
      <c r="FN350" s="30"/>
      <c r="FO350" s="30"/>
      <c r="FP350" s="30"/>
      <c r="FQ350" s="30"/>
      <c r="FR350" s="30"/>
      <c r="FS350" s="30"/>
      <c r="FT350" s="30"/>
      <c r="FU350" s="30"/>
      <c r="FV350" s="30"/>
      <c r="FW350" s="30"/>
      <c r="FX350" s="30"/>
      <c r="FY350" s="30"/>
      <c r="FZ350" s="30"/>
      <c r="GA350" s="30"/>
      <c r="GB350" s="30"/>
      <c r="GC350" s="30"/>
      <c r="GD350" s="30"/>
      <c r="GE350" s="30"/>
      <c r="GF350" s="30"/>
      <c r="GG350" s="30"/>
      <c r="GH350" s="30"/>
      <c r="GI350" s="30"/>
      <c r="GJ350" s="30"/>
      <c r="GK350" s="30"/>
      <c r="GL350" s="30"/>
      <c r="GM350" s="30"/>
      <c r="GN350" s="30"/>
      <c r="GO350" s="30"/>
      <c r="GP350" s="30"/>
      <c r="GQ350" s="30"/>
      <c r="GR350" s="30"/>
      <c r="GS350" s="30"/>
      <c r="GT350" s="30"/>
      <c r="GU350" s="30"/>
      <c r="GV350" s="30"/>
      <c r="GW350" s="30"/>
      <c r="GX350" s="30"/>
      <c r="GY350" s="30"/>
      <c r="GZ350" s="30"/>
      <c r="HA350" s="30"/>
      <c r="HB350" s="30"/>
      <c r="HC350" s="30"/>
      <c r="HD350" s="30"/>
      <c r="HE350" s="30"/>
      <c r="HF350" s="30"/>
      <c r="HG350" s="30"/>
      <c r="HH350" s="30"/>
      <c r="HI350" s="30"/>
      <c r="HJ350" s="30"/>
      <c r="HK350" s="30"/>
      <c r="HL350" s="30"/>
      <c r="HM350" s="30"/>
      <c r="HN350" s="30"/>
      <c r="HO350" s="30"/>
      <c r="HP350" s="30"/>
      <c r="HQ350" s="30"/>
      <c r="HR350" s="30"/>
      <c r="HS350" s="30"/>
      <c r="HT350" s="30"/>
      <c r="HU350" s="30"/>
      <c r="HV350" s="30"/>
      <c r="HW350" s="30"/>
      <c r="HX350" s="30"/>
      <c r="HY350" s="30"/>
      <c r="HZ350" s="30"/>
      <c r="IA350" s="30"/>
      <c r="IB350" s="30"/>
      <c r="IC350" s="30"/>
      <c r="ID350" s="30"/>
      <c r="IE350" s="30"/>
      <c r="IF350" s="30"/>
      <c r="IG350" s="30"/>
      <c r="IH350" s="30"/>
      <c r="II350" s="30"/>
      <c r="IJ350" s="30"/>
      <c r="IK350" s="30"/>
      <c r="IL350" s="30"/>
      <c r="IM350" s="30"/>
      <c r="IN350" s="30"/>
      <c r="IO350" s="30"/>
      <c r="IP350" s="30"/>
      <c r="IQ350" s="30"/>
      <c r="IR350" s="30"/>
      <c r="IS350" s="30"/>
      <c r="IT350" s="30"/>
      <c r="IU350" s="30"/>
      <c r="IV350" s="30"/>
      <c r="IW350" s="30"/>
    </row>
    <row r="351" spans="1:257" s="83" customFormat="1" ht="36" customHeight="1" x14ac:dyDescent="0.25">
      <c r="A351" s="47"/>
      <c r="B351" s="67"/>
      <c r="C351" s="67"/>
      <c r="D351" s="51"/>
      <c r="E351" s="16"/>
      <c r="F351" s="15"/>
      <c r="G351" s="26"/>
      <c r="H351" s="26"/>
      <c r="I351" s="26"/>
      <c r="J351" s="26"/>
      <c r="K351" s="26"/>
      <c r="L351" s="26"/>
      <c r="M351" s="26"/>
      <c r="N351" s="26"/>
      <c r="O351" s="26"/>
      <c r="P351" s="26"/>
      <c r="Q351" s="26"/>
      <c r="R351" s="26"/>
      <c r="S351" s="26"/>
      <c r="T351" s="26"/>
      <c r="U351" s="26"/>
      <c r="V351" s="26"/>
      <c r="W351" s="26"/>
      <c r="X351" s="26"/>
      <c r="Y351" s="40"/>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c r="AY351" s="26"/>
      <c r="AZ351" s="26"/>
      <c r="BA351" s="26"/>
      <c r="BB351" s="26"/>
      <c r="BC351" s="26"/>
      <c r="BD351" s="26"/>
      <c r="BE351" s="26"/>
      <c r="BF351" s="15"/>
      <c r="BG351" s="15"/>
      <c r="BH351" s="21"/>
      <c r="BI351" s="18"/>
      <c r="BJ351" s="15"/>
      <c r="BK351" s="18"/>
      <c r="BL351" s="15"/>
      <c r="BM351" s="15"/>
      <c r="BN351" s="79"/>
      <c r="BO351" s="130"/>
      <c r="BP351" s="131"/>
      <c r="BQ351" s="72"/>
      <c r="BR351" s="22"/>
      <c r="BS351" s="152"/>
      <c r="BT351" s="132"/>
      <c r="BU351" s="29"/>
      <c r="BV351" s="30"/>
      <c r="BW351" s="30"/>
      <c r="BX351" s="30"/>
      <c r="BY351" s="30"/>
      <c r="BZ351" s="30"/>
      <c r="CA351" s="30"/>
      <c r="CB351" s="30"/>
      <c r="CC351" s="30"/>
      <c r="CD351" s="30"/>
      <c r="CE351" s="30"/>
      <c r="CF351" s="30"/>
      <c r="CG351" s="30"/>
      <c r="CH351" s="30"/>
      <c r="CI351" s="30"/>
      <c r="CJ351" s="56">
        <f t="shared" si="148"/>
        <v>0</v>
      </c>
      <c r="CK351" s="30"/>
      <c r="CL351" s="30"/>
      <c r="CM351" s="30"/>
      <c r="CN351" s="30"/>
      <c r="CO351" s="30"/>
      <c r="CP351" s="30"/>
      <c r="CQ351" s="30"/>
      <c r="CR351" s="30"/>
      <c r="CS351" s="30"/>
      <c r="CT351" s="30"/>
      <c r="CU351" s="30"/>
      <c r="CV351" s="30"/>
      <c r="CW351" s="30"/>
      <c r="CX351" s="30"/>
      <c r="CY351" s="30"/>
      <c r="CZ351" s="30"/>
      <c r="DA351" s="30"/>
      <c r="DB351" s="30"/>
      <c r="DC351" s="30"/>
      <c r="DD351" s="30"/>
      <c r="DE351" s="30"/>
      <c r="DF351" s="30"/>
      <c r="DG351" s="30"/>
      <c r="DH351" s="30"/>
      <c r="DI351" s="30"/>
      <c r="DJ351" s="30"/>
      <c r="DK351" s="30"/>
      <c r="DL351" s="30"/>
      <c r="DM351" s="30"/>
      <c r="DN351" s="30"/>
      <c r="DO351" s="30"/>
      <c r="DP351" s="30"/>
      <c r="DQ351" s="30"/>
      <c r="DR351" s="30"/>
      <c r="DS351" s="30"/>
      <c r="DT351" s="30"/>
      <c r="DU351" s="30"/>
      <c r="DV351" s="30"/>
      <c r="DW351" s="30"/>
      <c r="DX351" s="30"/>
      <c r="DY351" s="30"/>
      <c r="DZ351" s="30"/>
      <c r="EA351" s="30"/>
      <c r="EB351" s="30"/>
      <c r="EC351" s="30"/>
      <c r="ED351" s="30"/>
      <c r="EE351" s="30"/>
      <c r="EF351" s="30"/>
      <c r="EG351" s="30"/>
      <c r="EH351" s="30"/>
      <c r="EI351" s="30"/>
      <c r="EJ351" s="30"/>
      <c r="EK351" s="30"/>
      <c r="EL351" s="30"/>
      <c r="EM351" s="30"/>
      <c r="EN351" s="30"/>
      <c r="EO351" s="30"/>
      <c r="EP351" s="30"/>
      <c r="EQ351" s="30"/>
      <c r="ER351" s="30"/>
      <c r="ES351" s="30"/>
      <c r="ET351" s="30"/>
      <c r="EU351" s="30"/>
      <c r="EV351" s="30"/>
      <c r="EW351" s="30"/>
      <c r="EX351" s="30"/>
      <c r="EY351" s="30"/>
      <c r="EZ351" s="30"/>
      <c r="FA351" s="30"/>
      <c r="FB351" s="30"/>
      <c r="FC351" s="30"/>
      <c r="FD351" s="30"/>
      <c r="FE351" s="30"/>
      <c r="FF351" s="30"/>
      <c r="FG351" s="30"/>
      <c r="FH351" s="30"/>
      <c r="FI351" s="30"/>
      <c r="FJ351" s="30"/>
      <c r="FK351" s="30"/>
      <c r="FL351" s="30"/>
      <c r="FM351" s="30"/>
      <c r="FN351" s="30"/>
      <c r="FO351" s="30"/>
      <c r="FP351" s="30"/>
      <c r="FQ351" s="30"/>
      <c r="FR351" s="30"/>
      <c r="FS351" s="30"/>
      <c r="FT351" s="30"/>
      <c r="FU351" s="30"/>
      <c r="FV351" s="30"/>
      <c r="FW351" s="30"/>
      <c r="FX351" s="30"/>
      <c r="FY351" s="30"/>
      <c r="FZ351" s="30"/>
      <c r="GA351" s="30"/>
      <c r="GB351" s="30"/>
      <c r="GC351" s="30"/>
      <c r="GD351" s="30"/>
      <c r="GE351" s="30"/>
      <c r="GF351" s="30"/>
      <c r="GG351" s="30"/>
      <c r="GH351" s="30"/>
      <c r="GI351" s="30"/>
      <c r="GJ351" s="30"/>
      <c r="GK351" s="30"/>
      <c r="GL351" s="30"/>
      <c r="GM351" s="30"/>
      <c r="GN351" s="30"/>
      <c r="GO351" s="30"/>
      <c r="GP351" s="30"/>
      <c r="GQ351" s="30"/>
      <c r="GR351" s="30"/>
      <c r="GS351" s="30"/>
      <c r="GT351" s="30"/>
      <c r="GU351" s="30"/>
      <c r="GV351" s="30"/>
      <c r="GW351" s="30"/>
      <c r="GX351" s="30"/>
      <c r="GY351" s="30"/>
      <c r="GZ351" s="30"/>
      <c r="HA351" s="30"/>
      <c r="HB351" s="30"/>
      <c r="HC351" s="30"/>
      <c r="HD351" s="30"/>
      <c r="HE351" s="30"/>
      <c r="HF351" s="30"/>
      <c r="HG351" s="30"/>
      <c r="HH351" s="30"/>
      <c r="HI351" s="30"/>
      <c r="HJ351" s="30"/>
      <c r="HK351" s="30"/>
      <c r="HL351" s="30"/>
      <c r="HM351" s="30"/>
      <c r="HN351" s="30"/>
      <c r="HO351" s="30"/>
      <c r="HP351" s="30"/>
      <c r="HQ351" s="30"/>
      <c r="HR351" s="30"/>
      <c r="HS351" s="30"/>
      <c r="HT351" s="30"/>
      <c r="HU351" s="30"/>
      <c r="HV351" s="30"/>
      <c r="HW351" s="30"/>
      <c r="HX351" s="30"/>
      <c r="HY351" s="30"/>
      <c r="HZ351" s="30"/>
      <c r="IA351" s="30"/>
      <c r="IB351" s="30"/>
      <c r="IC351" s="30"/>
      <c r="ID351" s="30"/>
      <c r="IE351" s="30"/>
      <c r="IF351" s="30"/>
      <c r="IG351" s="30"/>
      <c r="IH351" s="30"/>
      <c r="II351" s="30"/>
      <c r="IJ351" s="30"/>
      <c r="IK351" s="30"/>
      <c r="IL351" s="30"/>
      <c r="IM351" s="30"/>
      <c r="IN351" s="30"/>
      <c r="IO351" s="30"/>
      <c r="IP351" s="30"/>
      <c r="IQ351" s="30"/>
      <c r="IR351" s="30"/>
      <c r="IS351" s="30"/>
      <c r="IT351" s="30"/>
      <c r="IU351" s="30"/>
      <c r="IV351" s="30"/>
      <c r="IW351" s="30"/>
    </row>
    <row r="352" spans="1:257" s="83" customFormat="1" ht="36" customHeight="1" x14ac:dyDescent="0.25">
      <c r="A352" s="47"/>
      <c r="B352" s="67"/>
      <c r="C352" s="67"/>
      <c r="D352" s="51"/>
      <c r="E352" s="16"/>
      <c r="F352" s="15"/>
      <c r="G352" s="26"/>
      <c r="H352" s="26"/>
      <c r="I352" s="26"/>
      <c r="J352" s="26"/>
      <c r="K352" s="26"/>
      <c r="L352" s="26"/>
      <c r="M352" s="26"/>
      <c r="N352" s="26"/>
      <c r="O352" s="26"/>
      <c r="P352" s="26"/>
      <c r="Q352" s="26"/>
      <c r="R352" s="26"/>
      <c r="S352" s="26"/>
      <c r="T352" s="26"/>
      <c r="U352" s="26"/>
      <c r="V352" s="26"/>
      <c r="W352" s="26"/>
      <c r="X352" s="26"/>
      <c r="Y352" s="40"/>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c r="AZ352" s="26"/>
      <c r="BA352" s="26"/>
      <c r="BB352" s="26"/>
      <c r="BC352" s="26"/>
      <c r="BD352" s="26"/>
      <c r="BE352" s="26"/>
      <c r="BF352" s="15"/>
      <c r="BG352" s="15"/>
      <c r="BH352" s="21"/>
      <c r="BI352" s="18"/>
      <c r="BJ352" s="15"/>
      <c r="BK352" s="18"/>
      <c r="BL352" s="15"/>
      <c r="BM352" s="15"/>
      <c r="BN352" s="79"/>
      <c r="BO352" s="130"/>
      <c r="BP352" s="131"/>
      <c r="BQ352" s="72"/>
      <c r="BR352" s="22"/>
      <c r="BS352" s="152"/>
      <c r="BT352" s="132"/>
      <c r="BU352" s="29"/>
      <c r="BV352" s="30"/>
      <c r="BW352" s="30"/>
      <c r="BX352" s="30"/>
      <c r="BY352" s="30"/>
      <c r="BZ352" s="30"/>
      <c r="CA352" s="30"/>
      <c r="CB352" s="30"/>
      <c r="CC352" s="30"/>
      <c r="CD352" s="30"/>
      <c r="CE352" s="30"/>
      <c r="CF352" s="30"/>
      <c r="CG352" s="30"/>
      <c r="CH352" s="30"/>
      <c r="CI352" s="30"/>
      <c r="CJ352" s="56">
        <f t="shared" si="148"/>
        <v>0</v>
      </c>
      <c r="CK352" s="30"/>
      <c r="CL352" s="30"/>
      <c r="CM352" s="30"/>
      <c r="CN352" s="30"/>
      <c r="CO352" s="30"/>
      <c r="CP352" s="30"/>
      <c r="CQ352" s="30"/>
      <c r="CR352" s="30"/>
      <c r="CS352" s="30"/>
      <c r="CT352" s="30"/>
      <c r="CU352" s="30"/>
      <c r="CV352" s="30"/>
      <c r="CW352" s="30"/>
      <c r="CX352" s="30"/>
      <c r="CY352" s="30"/>
      <c r="CZ352" s="30"/>
      <c r="DA352" s="30"/>
      <c r="DB352" s="30"/>
      <c r="DC352" s="30"/>
      <c r="DD352" s="30"/>
      <c r="DE352" s="30"/>
      <c r="DF352" s="30"/>
      <c r="DG352" s="30"/>
      <c r="DH352" s="30"/>
      <c r="DI352" s="30"/>
      <c r="DJ352" s="30"/>
      <c r="DK352" s="30"/>
      <c r="DL352" s="30"/>
      <c r="DM352" s="30"/>
      <c r="DN352" s="30"/>
      <c r="DO352" s="30"/>
      <c r="DP352" s="30"/>
      <c r="DQ352" s="30"/>
      <c r="DR352" s="30"/>
      <c r="DS352" s="30"/>
      <c r="DT352" s="30"/>
      <c r="DU352" s="30"/>
      <c r="DV352" s="30"/>
      <c r="DW352" s="30"/>
      <c r="DX352" s="30"/>
      <c r="DY352" s="30"/>
      <c r="DZ352" s="30"/>
      <c r="EA352" s="30"/>
      <c r="EB352" s="30"/>
      <c r="EC352" s="30"/>
      <c r="ED352" s="30"/>
      <c r="EE352" s="30"/>
      <c r="EF352" s="30"/>
      <c r="EG352" s="30"/>
      <c r="EH352" s="30"/>
      <c r="EI352" s="30"/>
      <c r="EJ352" s="30"/>
      <c r="EK352" s="30"/>
      <c r="EL352" s="30"/>
      <c r="EM352" s="30"/>
      <c r="EN352" s="30"/>
      <c r="EO352" s="30"/>
      <c r="EP352" s="30"/>
      <c r="EQ352" s="30"/>
      <c r="ER352" s="30"/>
      <c r="ES352" s="30"/>
      <c r="ET352" s="30"/>
      <c r="EU352" s="30"/>
      <c r="EV352" s="30"/>
      <c r="EW352" s="30"/>
      <c r="EX352" s="30"/>
      <c r="EY352" s="30"/>
      <c r="EZ352" s="30"/>
      <c r="FA352" s="30"/>
      <c r="FB352" s="30"/>
      <c r="FC352" s="30"/>
      <c r="FD352" s="30"/>
      <c r="FE352" s="30"/>
      <c r="FF352" s="30"/>
      <c r="FG352" s="30"/>
      <c r="FH352" s="30"/>
      <c r="FI352" s="30"/>
      <c r="FJ352" s="30"/>
      <c r="FK352" s="30"/>
      <c r="FL352" s="30"/>
      <c r="FM352" s="30"/>
      <c r="FN352" s="30"/>
      <c r="FO352" s="30"/>
      <c r="FP352" s="30"/>
      <c r="FQ352" s="30"/>
      <c r="FR352" s="30"/>
      <c r="FS352" s="30"/>
      <c r="FT352" s="30"/>
      <c r="FU352" s="30"/>
      <c r="FV352" s="30"/>
      <c r="FW352" s="30"/>
      <c r="FX352" s="30"/>
      <c r="FY352" s="30"/>
      <c r="FZ352" s="30"/>
      <c r="GA352" s="30"/>
      <c r="GB352" s="30"/>
      <c r="GC352" s="30"/>
      <c r="GD352" s="30"/>
      <c r="GE352" s="30"/>
      <c r="GF352" s="30"/>
      <c r="GG352" s="30"/>
      <c r="GH352" s="30"/>
      <c r="GI352" s="30"/>
      <c r="GJ352" s="30"/>
      <c r="GK352" s="30"/>
      <c r="GL352" s="30"/>
      <c r="GM352" s="30"/>
      <c r="GN352" s="30"/>
      <c r="GO352" s="30"/>
      <c r="GP352" s="30"/>
      <c r="GQ352" s="30"/>
      <c r="GR352" s="30"/>
      <c r="GS352" s="30"/>
      <c r="GT352" s="30"/>
      <c r="GU352" s="30"/>
      <c r="GV352" s="30"/>
      <c r="GW352" s="30"/>
      <c r="GX352" s="30"/>
      <c r="GY352" s="30"/>
      <c r="GZ352" s="30"/>
      <c r="HA352" s="30"/>
      <c r="HB352" s="30"/>
      <c r="HC352" s="30"/>
      <c r="HD352" s="30"/>
      <c r="HE352" s="30"/>
      <c r="HF352" s="30"/>
      <c r="HG352" s="30"/>
      <c r="HH352" s="30"/>
      <c r="HI352" s="30"/>
      <c r="HJ352" s="30"/>
      <c r="HK352" s="30"/>
      <c r="HL352" s="30"/>
      <c r="HM352" s="30"/>
      <c r="HN352" s="30"/>
      <c r="HO352" s="30"/>
      <c r="HP352" s="30"/>
      <c r="HQ352" s="30"/>
      <c r="HR352" s="30"/>
      <c r="HS352" s="30"/>
      <c r="HT352" s="30"/>
      <c r="HU352" s="30"/>
      <c r="HV352" s="30"/>
      <c r="HW352" s="30"/>
      <c r="HX352" s="30"/>
      <c r="HY352" s="30"/>
      <c r="HZ352" s="30"/>
      <c r="IA352" s="30"/>
      <c r="IB352" s="30"/>
      <c r="IC352" s="30"/>
      <c r="ID352" s="30"/>
      <c r="IE352" s="30"/>
      <c r="IF352" s="30"/>
      <c r="IG352" s="30"/>
      <c r="IH352" s="30"/>
      <c r="II352" s="30"/>
      <c r="IJ352" s="30"/>
      <c r="IK352" s="30"/>
      <c r="IL352" s="30"/>
      <c r="IM352" s="30"/>
      <c r="IN352" s="30"/>
      <c r="IO352" s="30"/>
      <c r="IP352" s="30"/>
      <c r="IQ352" s="30"/>
      <c r="IR352" s="30"/>
      <c r="IS352" s="30"/>
      <c r="IT352" s="30"/>
      <c r="IU352" s="30"/>
      <c r="IV352" s="30"/>
      <c r="IW352" s="30"/>
    </row>
    <row r="353" spans="1:257" s="83" customFormat="1" ht="36" customHeight="1" x14ac:dyDescent="0.25">
      <c r="A353" s="47"/>
      <c r="B353" s="67"/>
      <c r="C353" s="67"/>
      <c r="D353" s="51"/>
      <c r="E353" s="16"/>
      <c r="F353" s="15"/>
      <c r="G353" s="26"/>
      <c r="H353" s="26"/>
      <c r="I353" s="26"/>
      <c r="J353" s="26"/>
      <c r="K353" s="26"/>
      <c r="L353" s="26"/>
      <c r="M353" s="26"/>
      <c r="N353" s="26"/>
      <c r="O353" s="26"/>
      <c r="P353" s="26"/>
      <c r="Q353" s="26"/>
      <c r="R353" s="26"/>
      <c r="S353" s="26"/>
      <c r="T353" s="26"/>
      <c r="U353" s="26"/>
      <c r="V353" s="26"/>
      <c r="W353" s="26"/>
      <c r="X353" s="26"/>
      <c r="Y353" s="40"/>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c r="BB353" s="26"/>
      <c r="BC353" s="26"/>
      <c r="BD353" s="26"/>
      <c r="BE353" s="26"/>
      <c r="BF353" s="15"/>
      <c r="BG353" s="15"/>
      <c r="BH353" s="21"/>
      <c r="BI353" s="18"/>
      <c r="BJ353" s="15"/>
      <c r="BK353" s="18"/>
      <c r="BL353" s="15"/>
      <c r="BM353" s="15"/>
      <c r="BN353" s="79"/>
      <c r="BO353" s="130"/>
      <c r="BP353" s="131"/>
      <c r="BQ353" s="72"/>
      <c r="BR353" s="22"/>
      <c r="BS353" s="152"/>
      <c r="BT353" s="132"/>
      <c r="BU353" s="29"/>
      <c r="BV353" s="30"/>
      <c r="BW353" s="30"/>
      <c r="BX353" s="30"/>
      <c r="BY353" s="30"/>
      <c r="BZ353" s="30"/>
      <c r="CA353" s="30"/>
      <c r="CB353" s="30"/>
      <c r="CC353" s="30"/>
      <c r="CD353" s="30"/>
      <c r="CE353" s="30"/>
      <c r="CF353" s="30"/>
      <c r="CG353" s="30"/>
      <c r="CH353" s="30"/>
      <c r="CI353" s="30"/>
      <c r="CJ353" s="56">
        <f t="shared" si="148"/>
        <v>0</v>
      </c>
      <c r="CK353" s="30"/>
      <c r="CL353" s="30"/>
      <c r="CM353" s="30"/>
      <c r="CN353" s="30"/>
      <c r="CO353" s="30"/>
      <c r="CP353" s="30"/>
      <c r="CQ353" s="30"/>
      <c r="CR353" s="30"/>
      <c r="CS353" s="30"/>
      <c r="CT353" s="30"/>
      <c r="CU353" s="30"/>
      <c r="CV353" s="30"/>
      <c r="CW353" s="30"/>
      <c r="CX353" s="30"/>
      <c r="CY353" s="30"/>
      <c r="CZ353" s="30"/>
      <c r="DA353" s="30"/>
      <c r="DB353" s="30"/>
      <c r="DC353" s="30"/>
      <c r="DD353" s="30"/>
      <c r="DE353" s="30"/>
      <c r="DF353" s="30"/>
      <c r="DG353" s="30"/>
      <c r="DH353" s="30"/>
      <c r="DI353" s="30"/>
      <c r="DJ353" s="30"/>
      <c r="DK353" s="30"/>
      <c r="DL353" s="30"/>
      <c r="DM353" s="30"/>
      <c r="DN353" s="30"/>
      <c r="DO353" s="30"/>
      <c r="DP353" s="30"/>
      <c r="DQ353" s="30"/>
      <c r="DR353" s="30"/>
      <c r="DS353" s="30"/>
      <c r="DT353" s="30"/>
      <c r="DU353" s="30"/>
      <c r="DV353" s="30"/>
      <c r="DW353" s="30"/>
      <c r="DX353" s="30"/>
      <c r="DY353" s="30"/>
      <c r="DZ353" s="30"/>
      <c r="EA353" s="30"/>
      <c r="EB353" s="30"/>
      <c r="EC353" s="30"/>
      <c r="ED353" s="30"/>
      <c r="EE353" s="30"/>
      <c r="EF353" s="30"/>
      <c r="EG353" s="30"/>
      <c r="EH353" s="30"/>
      <c r="EI353" s="30"/>
      <c r="EJ353" s="30"/>
      <c r="EK353" s="30"/>
      <c r="EL353" s="30"/>
      <c r="EM353" s="30"/>
      <c r="EN353" s="30"/>
      <c r="EO353" s="30"/>
      <c r="EP353" s="30"/>
      <c r="EQ353" s="30"/>
      <c r="ER353" s="30"/>
      <c r="ES353" s="30"/>
      <c r="ET353" s="30"/>
      <c r="EU353" s="30"/>
      <c r="EV353" s="30"/>
      <c r="EW353" s="30"/>
      <c r="EX353" s="30"/>
      <c r="EY353" s="30"/>
      <c r="EZ353" s="30"/>
      <c r="FA353" s="30"/>
      <c r="FB353" s="30"/>
      <c r="FC353" s="30"/>
      <c r="FD353" s="30"/>
      <c r="FE353" s="30"/>
      <c r="FF353" s="30"/>
      <c r="FG353" s="30"/>
      <c r="FH353" s="30"/>
      <c r="FI353" s="30"/>
      <c r="FJ353" s="30"/>
      <c r="FK353" s="30"/>
      <c r="FL353" s="30"/>
      <c r="FM353" s="30"/>
      <c r="FN353" s="30"/>
      <c r="FO353" s="30"/>
      <c r="FP353" s="30"/>
      <c r="FQ353" s="30"/>
      <c r="FR353" s="30"/>
      <c r="FS353" s="30"/>
      <c r="FT353" s="30"/>
      <c r="FU353" s="30"/>
      <c r="FV353" s="30"/>
      <c r="FW353" s="30"/>
      <c r="FX353" s="30"/>
      <c r="FY353" s="30"/>
      <c r="FZ353" s="30"/>
      <c r="GA353" s="30"/>
      <c r="GB353" s="30"/>
      <c r="GC353" s="30"/>
      <c r="GD353" s="30"/>
      <c r="GE353" s="30"/>
      <c r="GF353" s="30"/>
      <c r="GG353" s="30"/>
      <c r="GH353" s="30"/>
      <c r="GI353" s="30"/>
      <c r="GJ353" s="30"/>
      <c r="GK353" s="30"/>
      <c r="GL353" s="30"/>
      <c r="GM353" s="30"/>
      <c r="GN353" s="30"/>
      <c r="GO353" s="30"/>
      <c r="GP353" s="30"/>
      <c r="GQ353" s="30"/>
      <c r="GR353" s="30"/>
      <c r="GS353" s="30"/>
      <c r="GT353" s="30"/>
      <c r="GU353" s="30"/>
      <c r="GV353" s="30"/>
      <c r="GW353" s="30"/>
      <c r="GX353" s="30"/>
      <c r="GY353" s="30"/>
      <c r="GZ353" s="30"/>
      <c r="HA353" s="30"/>
      <c r="HB353" s="30"/>
      <c r="HC353" s="30"/>
      <c r="HD353" s="30"/>
      <c r="HE353" s="30"/>
      <c r="HF353" s="30"/>
      <c r="HG353" s="30"/>
      <c r="HH353" s="30"/>
      <c r="HI353" s="30"/>
      <c r="HJ353" s="30"/>
      <c r="HK353" s="30"/>
      <c r="HL353" s="30"/>
      <c r="HM353" s="30"/>
      <c r="HN353" s="30"/>
      <c r="HO353" s="30"/>
      <c r="HP353" s="30"/>
      <c r="HQ353" s="30"/>
      <c r="HR353" s="30"/>
      <c r="HS353" s="30"/>
      <c r="HT353" s="30"/>
      <c r="HU353" s="30"/>
      <c r="HV353" s="30"/>
      <c r="HW353" s="30"/>
      <c r="HX353" s="30"/>
      <c r="HY353" s="30"/>
      <c r="HZ353" s="30"/>
      <c r="IA353" s="30"/>
      <c r="IB353" s="30"/>
      <c r="IC353" s="30"/>
      <c r="ID353" s="30"/>
      <c r="IE353" s="30"/>
      <c r="IF353" s="30"/>
      <c r="IG353" s="30"/>
      <c r="IH353" s="30"/>
      <c r="II353" s="30"/>
      <c r="IJ353" s="30"/>
      <c r="IK353" s="30"/>
      <c r="IL353" s="30"/>
      <c r="IM353" s="30"/>
      <c r="IN353" s="30"/>
      <c r="IO353" s="30"/>
      <c r="IP353" s="30"/>
      <c r="IQ353" s="30"/>
      <c r="IR353" s="30"/>
      <c r="IS353" s="30"/>
      <c r="IT353" s="30"/>
      <c r="IU353" s="30"/>
      <c r="IV353" s="30"/>
      <c r="IW353" s="30"/>
    </row>
    <row r="354" spans="1:257" s="83" customFormat="1" ht="36" customHeight="1" x14ac:dyDescent="0.25">
      <c r="A354" s="47"/>
      <c r="B354" s="67"/>
      <c r="C354" s="67"/>
      <c r="D354" s="51"/>
      <c r="E354" s="16"/>
      <c r="F354" s="15"/>
      <c r="G354" s="26"/>
      <c r="H354" s="26"/>
      <c r="I354" s="26"/>
      <c r="J354" s="26"/>
      <c r="K354" s="26"/>
      <c r="L354" s="26"/>
      <c r="M354" s="26"/>
      <c r="N354" s="26"/>
      <c r="O354" s="26"/>
      <c r="P354" s="26"/>
      <c r="Q354" s="26"/>
      <c r="R354" s="26"/>
      <c r="S354" s="26"/>
      <c r="T354" s="26"/>
      <c r="U354" s="26"/>
      <c r="V354" s="26"/>
      <c r="W354" s="26"/>
      <c r="X354" s="26"/>
      <c r="Y354" s="40"/>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c r="AY354" s="26"/>
      <c r="AZ354" s="26"/>
      <c r="BA354" s="26"/>
      <c r="BB354" s="26"/>
      <c r="BC354" s="26"/>
      <c r="BD354" s="26"/>
      <c r="BE354" s="26"/>
      <c r="BF354" s="15"/>
      <c r="BG354" s="15"/>
      <c r="BH354" s="21"/>
      <c r="BI354" s="18"/>
      <c r="BJ354" s="15"/>
      <c r="BK354" s="18"/>
      <c r="BL354" s="15"/>
      <c r="BM354" s="15"/>
      <c r="BN354" s="79"/>
      <c r="BO354" s="130"/>
      <c r="BP354" s="131"/>
      <c r="BQ354" s="72"/>
      <c r="BR354" s="22"/>
      <c r="BS354" s="152"/>
      <c r="BT354" s="132"/>
      <c r="BU354" s="29"/>
      <c r="BV354" s="30"/>
      <c r="BW354" s="30"/>
      <c r="BX354" s="30"/>
      <c r="BY354" s="30"/>
      <c r="BZ354" s="30"/>
      <c r="CA354" s="30"/>
      <c r="CB354" s="30"/>
      <c r="CC354" s="30"/>
      <c r="CD354" s="30"/>
      <c r="CE354" s="30"/>
      <c r="CF354" s="30"/>
      <c r="CG354" s="30"/>
      <c r="CH354" s="30"/>
      <c r="CI354" s="30"/>
      <c r="CJ354" s="56">
        <f t="shared" si="148"/>
        <v>0</v>
      </c>
      <c r="CK354" s="30"/>
      <c r="CL354" s="30"/>
      <c r="CM354" s="30"/>
      <c r="CN354" s="30"/>
      <c r="CO354" s="30"/>
      <c r="CP354" s="30"/>
      <c r="CQ354" s="30"/>
      <c r="CR354" s="30"/>
      <c r="CS354" s="30"/>
      <c r="CT354" s="30"/>
      <c r="CU354" s="30"/>
      <c r="CV354" s="30"/>
      <c r="CW354" s="30"/>
      <c r="CX354" s="30"/>
      <c r="CY354" s="30"/>
      <c r="CZ354" s="30"/>
      <c r="DA354" s="30"/>
      <c r="DB354" s="30"/>
      <c r="DC354" s="30"/>
      <c r="DD354" s="30"/>
      <c r="DE354" s="30"/>
      <c r="DF354" s="30"/>
      <c r="DG354" s="30"/>
      <c r="DH354" s="30"/>
      <c r="DI354" s="30"/>
      <c r="DJ354" s="30"/>
      <c r="DK354" s="30"/>
      <c r="DL354" s="30"/>
      <c r="DM354" s="30"/>
      <c r="DN354" s="30"/>
      <c r="DO354" s="30"/>
      <c r="DP354" s="30"/>
      <c r="DQ354" s="30"/>
      <c r="DR354" s="30"/>
      <c r="DS354" s="30"/>
      <c r="DT354" s="30"/>
      <c r="DU354" s="30"/>
      <c r="DV354" s="30"/>
      <c r="DW354" s="30"/>
      <c r="DX354" s="30"/>
      <c r="DY354" s="30"/>
      <c r="DZ354" s="30"/>
      <c r="EA354" s="30"/>
      <c r="EB354" s="30"/>
      <c r="EC354" s="30"/>
      <c r="ED354" s="30"/>
      <c r="EE354" s="30"/>
      <c r="EF354" s="30"/>
      <c r="EG354" s="30"/>
      <c r="EH354" s="30"/>
      <c r="EI354" s="30"/>
      <c r="EJ354" s="30"/>
      <c r="EK354" s="30"/>
      <c r="EL354" s="30"/>
      <c r="EM354" s="30"/>
      <c r="EN354" s="30"/>
      <c r="EO354" s="30"/>
      <c r="EP354" s="30"/>
      <c r="EQ354" s="30"/>
      <c r="ER354" s="30"/>
      <c r="ES354" s="30"/>
      <c r="ET354" s="30"/>
      <c r="EU354" s="30"/>
      <c r="EV354" s="30"/>
      <c r="EW354" s="30"/>
      <c r="EX354" s="30"/>
      <c r="EY354" s="30"/>
      <c r="EZ354" s="30"/>
      <c r="FA354" s="30"/>
      <c r="FB354" s="30"/>
      <c r="FC354" s="30"/>
      <c r="FD354" s="30"/>
      <c r="FE354" s="30"/>
      <c r="FF354" s="30"/>
      <c r="FG354" s="30"/>
      <c r="FH354" s="30"/>
      <c r="FI354" s="30"/>
      <c r="FJ354" s="30"/>
      <c r="FK354" s="30"/>
      <c r="FL354" s="30"/>
      <c r="FM354" s="30"/>
      <c r="FN354" s="30"/>
      <c r="FO354" s="30"/>
      <c r="FP354" s="30"/>
      <c r="FQ354" s="30"/>
      <c r="FR354" s="30"/>
      <c r="FS354" s="30"/>
      <c r="FT354" s="30"/>
      <c r="FU354" s="30"/>
      <c r="FV354" s="30"/>
      <c r="FW354" s="30"/>
      <c r="FX354" s="30"/>
      <c r="FY354" s="30"/>
      <c r="FZ354" s="30"/>
      <c r="GA354" s="30"/>
      <c r="GB354" s="30"/>
      <c r="GC354" s="30"/>
      <c r="GD354" s="30"/>
      <c r="GE354" s="30"/>
      <c r="GF354" s="30"/>
      <c r="GG354" s="30"/>
      <c r="GH354" s="30"/>
      <c r="GI354" s="30"/>
      <c r="GJ354" s="30"/>
      <c r="GK354" s="30"/>
      <c r="GL354" s="30"/>
      <c r="GM354" s="30"/>
      <c r="GN354" s="30"/>
      <c r="GO354" s="30"/>
      <c r="GP354" s="30"/>
      <c r="GQ354" s="30"/>
      <c r="GR354" s="30"/>
      <c r="GS354" s="30"/>
      <c r="GT354" s="30"/>
      <c r="GU354" s="30"/>
      <c r="GV354" s="30"/>
      <c r="GW354" s="30"/>
      <c r="GX354" s="30"/>
      <c r="GY354" s="30"/>
      <c r="GZ354" s="30"/>
      <c r="HA354" s="30"/>
      <c r="HB354" s="30"/>
      <c r="HC354" s="30"/>
      <c r="HD354" s="30"/>
      <c r="HE354" s="30"/>
      <c r="HF354" s="30"/>
      <c r="HG354" s="30"/>
      <c r="HH354" s="30"/>
      <c r="HI354" s="30"/>
      <c r="HJ354" s="30"/>
      <c r="HK354" s="30"/>
      <c r="HL354" s="30"/>
      <c r="HM354" s="30"/>
      <c r="HN354" s="30"/>
      <c r="HO354" s="30"/>
      <c r="HP354" s="30"/>
      <c r="HQ354" s="30"/>
      <c r="HR354" s="30"/>
      <c r="HS354" s="30"/>
      <c r="HT354" s="30"/>
      <c r="HU354" s="30"/>
      <c r="HV354" s="30"/>
      <c r="HW354" s="30"/>
      <c r="HX354" s="30"/>
      <c r="HY354" s="30"/>
      <c r="HZ354" s="30"/>
      <c r="IA354" s="30"/>
      <c r="IB354" s="30"/>
      <c r="IC354" s="30"/>
      <c r="ID354" s="30"/>
      <c r="IE354" s="30"/>
      <c r="IF354" s="30"/>
      <c r="IG354" s="30"/>
      <c r="IH354" s="30"/>
      <c r="II354" s="30"/>
      <c r="IJ354" s="30"/>
      <c r="IK354" s="30"/>
      <c r="IL354" s="30"/>
      <c r="IM354" s="30"/>
      <c r="IN354" s="30"/>
      <c r="IO354" s="30"/>
      <c r="IP354" s="30"/>
      <c r="IQ354" s="30"/>
      <c r="IR354" s="30"/>
      <c r="IS354" s="30"/>
      <c r="IT354" s="30"/>
      <c r="IU354" s="30"/>
      <c r="IV354" s="30"/>
      <c r="IW354" s="30"/>
    </row>
    <row r="355" spans="1:257" s="83" customFormat="1" x14ac:dyDescent="0.25">
      <c r="A355" s="47"/>
      <c r="B355" s="31"/>
      <c r="C355" s="31"/>
      <c r="D355" s="28"/>
      <c r="E355" s="16"/>
      <c r="F355" s="17"/>
      <c r="G355" s="35"/>
      <c r="H355" s="35"/>
      <c r="I355" s="39"/>
      <c r="J355" s="39"/>
      <c r="K355" s="39"/>
      <c r="L355" s="39"/>
      <c r="M355" s="39"/>
      <c r="N355" s="39"/>
      <c r="O355" s="39"/>
      <c r="P355" s="39"/>
      <c r="Q355" s="39"/>
      <c r="R355" s="39"/>
      <c r="S355" s="39"/>
      <c r="T355" s="39"/>
      <c r="U355" s="39"/>
      <c r="V355" s="39"/>
      <c r="W355" s="39"/>
      <c r="X355" s="39"/>
      <c r="Y355" s="40"/>
      <c r="Z355" s="39"/>
      <c r="AA355" s="39"/>
      <c r="AB355" s="39"/>
      <c r="AC355" s="39"/>
      <c r="AD355" s="39"/>
      <c r="AE355" s="39"/>
      <c r="AF355" s="39"/>
      <c r="AG355" s="39"/>
      <c r="AH355" s="39"/>
      <c r="AI355" s="39"/>
      <c r="AJ355" s="39"/>
      <c r="AK355" s="39"/>
      <c r="AL355" s="26"/>
      <c r="AM355" s="39"/>
      <c r="AN355" s="39"/>
      <c r="AO355" s="39"/>
      <c r="AP355" s="39"/>
      <c r="AQ355" s="39"/>
      <c r="AR355" s="39"/>
      <c r="AS355" s="39"/>
      <c r="AT355" s="39"/>
      <c r="AU355" s="39"/>
      <c r="AV355" s="39"/>
      <c r="AW355" s="39"/>
      <c r="AX355" s="39"/>
      <c r="AY355" s="39"/>
      <c r="AZ355" s="39"/>
      <c r="BA355" s="39"/>
      <c r="BB355" s="39"/>
      <c r="BC355" s="39"/>
      <c r="BD355" s="39"/>
      <c r="BE355" s="39"/>
      <c r="BF355" s="15"/>
      <c r="BG355" s="133"/>
      <c r="BH355" s="21"/>
      <c r="BI355" s="134"/>
      <c r="BJ355" s="133"/>
      <c r="BK355" s="134"/>
      <c r="BL355" s="133"/>
      <c r="BM355" s="133"/>
      <c r="BN355" s="87"/>
      <c r="BO355" s="130"/>
      <c r="BP355" s="131"/>
      <c r="BQ355" s="130"/>
      <c r="BR355" s="135"/>
      <c r="BS355" s="131"/>
      <c r="BT355" s="12"/>
      <c r="BU355" s="24"/>
      <c r="CJ355" s="56">
        <f t="shared" si="148"/>
        <v>0</v>
      </c>
    </row>
    <row r="356" spans="1:257" s="83" customFormat="1" x14ac:dyDescent="0.25">
      <c r="A356" s="47"/>
      <c r="B356" s="31"/>
      <c r="C356" s="31"/>
      <c r="D356" s="28"/>
      <c r="E356" s="16"/>
      <c r="F356" s="17"/>
      <c r="G356" s="35"/>
      <c r="H356" s="35"/>
      <c r="I356" s="39"/>
      <c r="J356" s="39"/>
      <c r="K356" s="39"/>
      <c r="L356" s="39"/>
      <c r="M356" s="39"/>
      <c r="N356" s="39"/>
      <c r="O356" s="39"/>
      <c r="P356" s="39"/>
      <c r="Q356" s="39"/>
      <c r="R356" s="39"/>
      <c r="S356" s="39"/>
      <c r="T356" s="39"/>
      <c r="U356" s="39"/>
      <c r="V356" s="39"/>
      <c r="W356" s="39"/>
      <c r="X356" s="39"/>
      <c r="Y356" s="40"/>
      <c r="Z356" s="39"/>
      <c r="AA356" s="39"/>
      <c r="AB356" s="39"/>
      <c r="AC356" s="39"/>
      <c r="AD356" s="39"/>
      <c r="AE356" s="39"/>
      <c r="AF356" s="39"/>
      <c r="AG356" s="39"/>
      <c r="AH356" s="39"/>
      <c r="AI356" s="39"/>
      <c r="AJ356" s="39"/>
      <c r="AK356" s="39"/>
      <c r="AL356" s="26"/>
      <c r="AM356" s="39"/>
      <c r="AN356" s="39"/>
      <c r="AO356" s="39"/>
      <c r="AP356" s="39"/>
      <c r="AQ356" s="39"/>
      <c r="AR356" s="39"/>
      <c r="AS356" s="39"/>
      <c r="AT356" s="39"/>
      <c r="AU356" s="39"/>
      <c r="AV356" s="39"/>
      <c r="AW356" s="39"/>
      <c r="AX356" s="39"/>
      <c r="AY356" s="39"/>
      <c r="AZ356" s="39"/>
      <c r="BA356" s="39"/>
      <c r="BB356" s="39"/>
      <c r="BC356" s="39"/>
      <c r="BD356" s="39"/>
      <c r="BE356" s="39"/>
      <c r="BF356" s="15"/>
      <c r="BG356" s="133"/>
      <c r="BH356" s="21"/>
      <c r="BI356" s="134"/>
      <c r="BJ356" s="133"/>
      <c r="BK356" s="134"/>
      <c r="BL356" s="133"/>
      <c r="BM356" s="133"/>
      <c r="BN356" s="87"/>
      <c r="BO356" s="130"/>
      <c r="BP356" s="131"/>
      <c r="BQ356" s="130"/>
      <c r="BR356" s="135"/>
      <c r="BS356" s="131"/>
      <c r="BT356" s="12"/>
      <c r="BU356" s="24"/>
      <c r="CJ356" s="56">
        <f t="shared" si="148"/>
        <v>0</v>
      </c>
    </row>
    <row r="357" spans="1:257" s="83" customFormat="1" x14ac:dyDescent="0.25">
      <c r="A357" s="47"/>
      <c r="B357" s="31"/>
      <c r="C357" s="31"/>
      <c r="D357" s="28"/>
      <c r="E357" s="16"/>
      <c r="F357" s="17"/>
      <c r="G357" s="35"/>
      <c r="H357" s="35"/>
      <c r="I357" s="39"/>
      <c r="J357" s="39"/>
      <c r="K357" s="39"/>
      <c r="L357" s="39"/>
      <c r="M357" s="39"/>
      <c r="N357" s="39"/>
      <c r="O357" s="39"/>
      <c r="P357" s="39"/>
      <c r="Q357" s="39"/>
      <c r="R357" s="39"/>
      <c r="S357" s="39"/>
      <c r="T357" s="39"/>
      <c r="U357" s="39"/>
      <c r="V357" s="39"/>
      <c r="W357" s="39"/>
      <c r="X357" s="39"/>
      <c r="Y357" s="40"/>
      <c r="Z357" s="39"/>
      <c r="AA357" s="39"/>
      <c r="AB357" s="39"/>
      <c r="AC357" s="39"/>
      <c r="AD357" s="39"/>
      <c r="AE357" s="39"/>
      <c r="AF357" s="39"/>
      <c r="AG357" s="39"/>
      <c r="AH357" s="39"/>
      <c r="AI357" s="39"/>
      <c r="AJ357" s="39"/>
      <c r="AK357" s="39"/>
      <c r="AL357" s="26"/>
      <c r="AM357" s="39"/>
      <c r="AN357" s="39"/>
      <c r="AO357" s="39"/>
      <c r="AP357" s="39"/>
      <c r="AQ357" s="39"/>
      <c r="AR357" s="39"/>
      <c r="AS357" s="39"/>
      <c r="AT357" s="39"/>
      <c r="AU357" s="39"/>
      <c r="AV357" s="39"/>
      <c r="AW357" s="39"/>
      <c r="AX357" s="39"/>
      <c r="AY357" s="39"/>
      <c r="AZ357" s="39"/>
      <c r="BA357" s="39"/>
      <c r="BB357" s="39"/>
      <c r="BC357" s="39"/>
      <c r="BD357" s="39"/>
      <c r="BE357" s="39"/>
      <c r="BF357" s="15"/>
      <c r="BG357" s="133"/>
      <c r="BH357" s="21"/>
      <c r="BI357" s="134"/>
      <c r="BJ357" s="133"/>
      <c r="BK357" s="134"/>
      <c r="BL357" s="133"/>
      <c r="BM357" s="133"/>
      <c r="BN357" s="87"/>
      <c r="BO357" s="130"/>
      <c r="BP357" s="131"/>
      <c r="BQ357" s="130"/>
      <c r="BR357" s="135"/>
      <c r="BS357" s="131"/>
      <c r="BT357" s="12"/>
      <c r="BU357" s="24"/>
      <c r="CJ357" s="56">
        <f t="shared" si="148"/>
        <v>0</v>
      </c>
    </row>
    <row r="358" spans="1:257" s="137" customFormat="1" ht="33" x14ac:dyDescent="0.25">
      <c r="A358" s="42" t="s">
        <v>514</v>
      </c>
      <c r="B358" s="136" t="s">
        <v>536</v>
      </c>
      <c r="C358" s="136"/>
      <c r="D358" s="42"/>
      <c r="E358" s="49">
        <f>SUM(E359:E370)</f>
        <v>118.99</v>
      </c>
      <c r="F358" s="49">
        <f t="shared" ref="F358:BE358" si="153">SUM(F359:F370)</f>
        <v>34.799999999999997</v>
      </c>
      <c r="G358" s="49">
        <f t="shared" si="153"/>
        <v>29.8</v>
      </c>
      <c r="H358" s="49">
        <f t="shared" si="153"/>
        <v>5</v>
      </c>
      <c r="I358" s="49">
        <f t="shared" si="153"/>
        <v>7.34</v>
      </c>
      <c r="J358" s="49">
        <f t="shared" si="153"/>
        <v>6.8</v>
      </c>
      <c r="K358" s="49">
        <f t="shared" si="153"/>
        <v>0</v>
      </c>
      <c r="L358" s="49">
        <f t="shared" si="153"/>
        <v>0</v>
      </c>
      <c r="M358" s="49">
        <f t="shared" si="153"/>
        <v>14</v>
      </c>
      <c r="N358" s="49">
        <f t="shared" si="153"/>
        <v>0</v>
      </c>
      <c r="O358" s="49">
        <f t="shared" si="153"/>
        <v>0</v>
      </c>
      <c r="P358" s="49">
        <f t="shared" si="153"/>
        <v>0</v>
      </c>
      <c r="Q358" s="49">
        <f t="shared" si="153"/>
        <v>0</v>
      </c>
      <c r="R358" s="49">
        <f t="shared" si="153"/>
        <v>0</v>
      </c>
      <c r="S358" s="49">
        <f t="shared" si="153"/>
        <v>0</v>
      </c>
      <c r="T358" s="49">
        <f t="shared" si="153"/>
        <v>0</v>
      </c>
      <c r="U358" s="49">
        <f t="shared" si="153"/>
        <v>0</v>
      </c>
      <c r="V358" s="49">
        <f t="shared" si="153"/>
        <v>0</v>
      </c>
      <c r="W358" s="49">
        <f t="shared" si="153"/>
        <v>0</v>
      </c>
      <c r="X358" s="49">
        <f t="shared" si="153"/>
        <v>0</v>
      </c>
      <c r="Y358" s="49">
        <f t="shared" si="153"/>
        <v>0</v>
      </c>
      <c r="Z358" s="49">
        <f t="shared" si="153"/>
        <v>0</v>
      </c>
      <c r="AA358" s="49">
        <f t="shared" si="153"/>
        <v>0</v>
      </c>
      <c r="AB358" s="49">
        <f t="shared" si="153"/>
        <v>0</v>
      </c>
      <c r="AC358" s="49">
        <f t="shared" si="153"/>
        <v>0</v>
      </c>
      <c r="AD358" s="49">
        <f t="shared" si="153"/>
        <v>0</v>
      </c>
      <c r="AE358" s="49">
        <f t="shared" si="153"/>
        <v>0</v>
      </c>
      <c r="AF358" s="49">
        <f t="shared" si="153"/>
        <v>0</v>
      </c>
      <c r="AG358" s="49">
        <f t="shared" si="153"/>
        <v>0</v>
      </c>
      <c r="AH358" s="49">
        <f t="shared" si="153"/>
        <v>0</v>
      </c>
      <c r="AI358" s="49">
        <f t="shared" si="153"/>
        <v>0.05</v>
      </c>
      <c r="AJ358" s="49">
        <f t="shared" si="153"/>
        <v>0</v>
      </c>
      <c r="AK358" s="49">
        <f t="shared" si="153"/>
        <v>0</v>
      </c>
      <c r="AL358" s="49">
        <f t="shared" si="153"/>
        <v>0</v>
      </c>
      <c r="AM358" s="49">
        <f t="shared" si="153"/>
        <v>0</v>
      </c>
      <c r="AN358" s="49">
        <f t="shared" si="153"/>
        <v>0</v>
      </c>
      <c r="AO358" s="49">
        <f t="shared" si="153"/>
        <v>0</v>
      </c>
      <c r="AP358" s="49">
        <f t="shared" si="153"/>
        <v>0</v>
      </c>
      <c r="AQ358" s="49">
        <f t="shared" si="153"/>
        <v>0</v>
      </c>
      <c r="AR358" s="49">
        <f t="shared" si="153"/>
        <v>0</v>
      </c>
      <c r="AS358" s="49">
        <f t="shared" si="153"/>
        <v>0</v>
      </c>
      <c r="AT358" s="49">
        <f t="shared" si="153"/>
        <v>0</v>
      </c>
      <c r="AU358" s="49">
        <f t="shared" si="153"/>
        <v>0</v>
      </c>
      <c r="AV358" s="49">
        <f t="shared" si="153"/>
        <v>0</v>
      </c>
      <c r="AW358" s="49">
        <f t="shared" si="153"/>
        <v>0</v>
      </c>
      <c r="AX358" s="49">
        <f t="shared" si="153"/>
        <v>0</v>
      </c>
      <c r="AY358" s="49">
        <f t="shared" si="153"/>
        <v>0</v>
      </c>
      <c r="AZ358" s="49">
        <f t="shared" si="153"/>
        <v>0</v>
      </c>
      <c r="BA358" s="49">
        <f t="shared" si="153"/>
        <v>0</v>
      </c>
      <c r="BB358" s="49">
        <f t="shared" si="153"/>
        <v>0</v>
      </c>
      <c r="BC358" s="49">
        <f t="shared" si="153"/>
        <v>0</v>
      </c>
      <c r="BD358" s="49">
        <f t="shared" si="153"/>
        <v>0</v>
      </c>
      <c r="BE358" s="49">
        <f t="shared" si="153"/>
        <v>12</v>
      </c>
      <c r="BF358" s="49">
        <f t="shared" ref="BF358:BM358" si="154">SUM(BF359:BF368)</f>
        <v>70.19</v>
      </c>
      <c r="BG358" s="49">
        <f t="shared" si="154"/>
        <v>0</v>
      </c>
      <c r="BH358" s="49">
        <f t="shared" si="154"/>
        <v>0</v>
      </c>
      <c r="BI358" s="49">
        <f t="shared" si="154"/>
        <v>0</v>
      </c>
      <c r="BJ358" s="49">
        <f t="shared" si="154"/>
        <v>0</v>
      </c>
      <c r="BK358" s="49">
        <f t="shared" si="154"/>
        <v>0</v>
      </c>
      <c r="BL358" s="49">
        <f t="shared" si="154"/>
        <v>0</v>
      </c>
      <c r="BM358" s="49">
        <f t="shared" si="154"/>
        <v>0</v>
      </c>
      <c r="BN358" s="159"/>
      <c r="BO358" s="23"/>
      <c r="BP358" s="84"/>
      <c r="BQ358" s="23"/>
      <c r="BR358" s="38"/>
      <c r="BS358" s="84"/>
      <c r="BT358" s="92"/>
      <c r="BU358" s="92"/>
      <c r="CJ358" s="56">
        <f t="shared" si="148"/>
        <v>74.989999999999995</v>
      </c>
    </row>
    <row r="359" spans="1:257" s="48" customFormat="1" ht="49.5" x14ac:dyDescent="0.25">
      <c r="A359" s="47">
        <v>1</v>
      </c>
      <c r="B359" s="69" t="s">
        <v>537</v>
      </c>
      <c r="C359" s="69"/>
      <c r="D359" s="36"/>
      <c r="E359" s="16">
        <f>SUM(G359:X359,Z359:AK359,AM359:BE359)</f>
        <v>4.9000000000000004</v>
      </c>
      <c r="F359" s="15">
        <f t="shared" ref="F359:F370" si="155">SUM(G359:H359)</f>
        <v>0</v>
      </c>
      <c r="G359" s="116"/>
      <c r="H359" s="97"/>
      <c r="I359" s="26">
        <v>2</v>
      </c>
      <c r="J359" s="26">
        <v>1.5</v>
      </c>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40">
        <f t="shared" ref="AL359:AL366" si="156">SUM(AM359:AT359)</f>
        <v>0</v>
      </c>
      <c r="AM359" s="26"/>
      <c r="AN359" s="26"/>
      <c r="AO359" s="26"/>
      <c r="AP359" s="26"/>
      <c r="AQ359" s="26"/>
      <c r="AR359" s="26"/>
      <c r="AS359" s="26"/>
      <c r="AT359" s="26"/>
      <c r="AU359" s="26"/>
      <c r="AV359" s="26"/>
      <c r="AW359" s="26"/>
      <c r="AX359" s="26"/>
      <c r="AY359" s="26"/>
      <c r="AZ359" s="26"/>
      <c r="BA359" s="26"/>
      <c r="BB359" s="26"/>
      <c r="BC359" s="26"/>
      <c r="BD359" s="26"/>
      <c r="BE359" s="26">
        <v>1.4</v>
      </c>
      <c r="BF359" s="15">
        <f t="shared" ref="BF359:BF368" si="157">E359-F359</f>
        <v>4.9000000000000004</v>
      </c>
      <c r="BG359" s="20"/>
      <c r="BH359" s="20"/>
      <c r="BI359" s="20"/>
      <c r="BJ359" s="20"/>
      <c r="BK359" s="20"/>
      <c r="BL359" s="20"/>
      <c r="BM359" s="20"/>
      <c r="BN359" s="138" t="s">
        <v>538</v>
      </c>
      <c r="BO359" s="19"/>
      <c r="BP359" s="32"/>
      <c r="BQ359" s="32" t="s">
        <v>539</v>
      </c>
      <c r="BR359" s="33"/>
      <c r="BS359" s="32"/>
      <c r="BT359" s="12"/>
      <c r="BU359" s="12"/>
      <c r="CJ359" s="56">
        <f t="shared" si="148"/>
        <v>4.9000000000000004</v>
      </c>
    </row>
    <row r="360" spans="1:257" s="48" customFormat="1" ht="49.5" x14ac:dyDescent="0.25">
      <c r="A360" s="47">
        <v>2</v>
      </c>
      <c r="B360" s="69" t="s">
        <v>540</v>
      </c>
      <c r="C360" s="69"/>
      <c r="D360" s="36"/>
      <c r="E360" s="16">
        <v>20</v>
      </c>
      <c r="F360" s="15">
        <f t="shared" si="155"/>
        <v>1.2</v>
      </c>
      <c r="G360" s="116">
        <v>1.2</v>
      </c>
      <c r="H360" s="139"/>
      <c r="I360" s="26">
        <v>2.2999999999999998</v>
      </c>
      <c r="J360" s="26">
        <v>5</v>
      </c>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40">
        <f t="shared" si="156"/>
        <v>0</v>
      </c>
      <c r="AM360" s="26"/>
      <c r="AN360" s="26"/>
      <c r="AO360" s="26"/>
      <c r="AP360" s="26"/>
      <c r="AQ360" s="26"/>
      <c r="AR360" s="26"/>
      <c r="AS360" s="26"/>
      <c r="AT360" s="26"/>
      <c r="AU360" s="26"/>
      <c r="AV360" s="26"/>
      <c r="AW360" s="26"/>
      <c r="AX360" s="26"/>
      <c r="AY360" s="26"/>
      <c r="AZ360" s="26"/>
      <c r="BA360" s="26"/>
      <c r="BB360" s="26"/>
      <c r="BC360" s="26"/>
      <c r="BD360" s="26"/>
      <c r="BE360" s="26">
        <v>6.5</v>
      </c>
      <c r="BF360" s="15">
        <f t="shared" si="157"/>
        <v>18.8</v>
      </c>
      <c r="BG360" s="20"/>
      <c r="BH360" s="20"/>
      <c r="BI360" s="20"/>
      <c r="BJ360" s="20"/>
      <c r="BK360" s="20"/>
      <c r="BL360" s="20"/>
      <c r="BM360" s="20"/>
      <c r="BN360" s="138" t="s">
        <v>541</v>
      </c>
      <c r="BO360" s="19"/>
      <c r="BP360" s="33"/>
      <c r="BQ360" s="19"/>
      <c r="BR360" s="33"/>
      <c r="BS360" s="32"/>
      <c r="BT360" s="12"/>
      <c r="BU360" s="12"/>
    </row>
    <row r="361" spans="1:257" s="48" customFormat="1" ht="49.5" x14ac:dyDescent="0.25">
      <c r="A361" s="47">
        <v>3</v>
      </c>
      <c r="B361" s="69" t="s">
        <v>542</v>
      </c>
      <c r="C361" s="69"/>
      <c r="D361" s="36"/>
      <c r="E361" s="16">
        <v>20</v>
      </c>
      <c r="F361" s="15">
        <f t="shared" si="155"/>
        <v>0</v>
      </c>
      <c r="G361" s="116"/>
      <c r="H361" s="139"/>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40"/>
      <c r="AM361" s="26"/>
      <c r="AN361" s="26"/>
      <c r="AO361" s="26"/>
      <c r="AP361" s="26"/>
      <c r="AQ361" s="26"/>
      <c r="AR361" s="26"/>
      <c r="AS361" s="26"/>
      <c r="AT361" s="26"/>
      <c r="AU361" s="26"/>
      <c r="AV361" s="26"/>
      <c r="AW361" s="26"/>
      <c r="AX361" s="26"/>
      <c r="AY361" s="26"/>
      <c r="AZ361" s="26"/>
      <c r="BA361" s="26"/>
      <c r="BB361" s="26"/>
      <c r="BC361" s="26"/>
      <c r="BD361" s="26"/>
      <c r="BE361" s="26"/>
      <c r="BF361" s="15">
        <f t="shared" si="157"/>
        <v>20</v>
      </c>
      <c r="BG361" s="20"/>
      <c r="BH361" s="20"/>
      <c r="BI361" s="20"/>
      <c r="BJ361" s="20"/>
      <c r="BK361" s="20"/>
      <c r="BL361" s="20"/>
      <c r="BM361" s="20"/>
      <c r="BN361" s="138" t="s">
        <v>541</v>
      </c>
      <c r="BO361" s="19"/>
      <c r="BP361" s="33"/>
      <c r="BQ361" s="19"/>
      <c r="BR361" s="33"/>
      <c r="BS361" s="32"/>
      <c r="BT361" s="12"/>
      <c r="BU361" s="12"/>
    </row>
    <row r="362" spans="1:257" s="48" customFormat="1" ht="30.75" customHeight="1" x14ac:dyDescent="0.25">
      <c r="A362" s="47">
        <v>4</v>
      </c>
      <c r="B362" s="69" t="s">
        <v>543</v>
      </c>
      <c r="C362" s="69"/>
      <c r="D362" s="36"/>
      <c r="E362" s="16">
        <v>6.3</v>
      </c>
      <c r="F362" s="15">
        <f t="shared" si="155"/>
        <v>0</v>
      </c>
      <c r="G362" s="116"/>
      <c r="H362" s="139"/>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40"/>
      <c r="AM362" s="26"/>
      <c r="AN362" s="26"/>
      <c r="AO362" s="26"/>
      <c r="AP362" s="26"/>
      <c r="AQ362" s="26"/>
      <c r="AR362" s="26"/>
      <c r="AS362" s="26"/>
      <c r="AT362" s="26"/>
      <c r="AU362" s="26"/>
      <c r="AV362" s="26"/>
      <c r="AW362" s="26"/>
      <c r="AX362" s="26"/>
      <c r="AY362" s="26"/>
      <c r="AZ362" s="26"/>
      <c r="BA362" s="26"/>
      <c r="BB362" s="26"/>
      <c r="BC362" s="26"/>
      <c r="BD362" s="26"/>
      <c r="BE362" s="26"/>
      <c r="BF362" s="15">
        <f t="shared" si="157"/>
        <v>6.3</v>
      </c>
      <c r="BG362" s="20"/>
      <c r="BH362" s="20"/>
      <c r="BI362" s="20"/>
      <c r="BJ362" s="20"/>
      <c r="BK362" s="20"/>
      <c r="BL362" s="20"/>
      <c r="BM362" s="20"/>
      <c r="BN362" s="138" t="s">
        <v>544</v>
      </c>
      <c r="BO362" s="19"/>
      <c r="BP362" s="33"/>
      <c r="BQ362" s="19"/>
      <c r="BR362" s="33"/>
      <c r="BS362" s="32"/>
      <c r="BT362" s="12"/>
      <c r="BU362" s="12"/>
    </row>
    <row r="363" spans="1:257" s="48" customFormat="1" ht="49.5" x14ac:dyDescent="0.25">
      <c r="A363" s="47">
        <v>5</v>
      </c>
      <c r="B363" s="31" t="s">
        <v>545</v>
      </c>
      <c r="C363" s="31"/>
      <c r="D363" s="15"/>
      <c r="E363" s="16">
        <v>9.5</v>
      </c>
      <c r="F363" s="15">
        <f t="shared" si="155"/>
        <v>0.8</v>
      </c>
      <c r="G363" s="15">
        <v>0.8</v>
      </c>
      <c r="H363" s="15"/>
      <c r="I363" s="45">
        <v>2.7</v>
      </c>
      <c r="J363" s="45"/>
      <c r="K363" s="45"/>
      <c r="L363" s="45"/>
      <c r="M363" s="26"/>
      <c r="N363" s="26"/>
      <c r="O363" s="26"/>
      <c r="P363" s="26"/>
      <c r="Q363" s="26"/>
      <c r="R363" s="26"/>
      <c r="S363" s="26"/>
      <c r="T363" s="26"/>
      <c r="U363" s="26"/>
      <c r="V363" s="26"/>
      <c r="W363" s="26"/>
      <c r="X363" s="26"/>
      <c r="Y363" s="40"/>
      <c r="Z363" s="26"/>
      <c r="AA363" s="26"/>
      <c r="AB363" s="26"/>
      <c r="AC363" s="26"/>
      <c r="AD363" s="26"/>
      <c r="AE363" s="26"/>
      <c r="AF363" s="26"/>
      <c r="AG363" s="26"/>
      <c r="AH363" s="26"/>
      <c r="AI363" s="26"/>
      <c r="AJ363" s="26"/>
      <c r="AK363" s="26"/>
      <c r="AL363" s="40">
        <f t="shared" si="156"/>
        <v>0</v>
      </c>
      <c r="AM363" s="26"/>
      <c r="AN363" s="26"/>
      <c r="AO363" s="26"/>
      <c r="AP363" s="26"/>
      <c r="AQ363" s="26"/>
      <c r="AR363" s="26"/>
      <c r="AS363" s="26"/>
      <c r="AT363" s="26"/>
      <c r="AU363" s="26"/>
      <c r="AV363" s="26"/>
      <c r="AW363" s="26"/>
      <c r="AX363" s="26"/>
      <c r="AY363" s="26"/>
      <c r="AZ363" s="26"/>
      <c r="BA363" s="26"/>
      <c r="BB363" s="26"/>
      <c r="BC363" s="26"/>
      <c r="BD363" s="26"/>
      <c r="BE363" s="26">
        <v>4.0999999999999996</v>
      </c>
      <c r="BF363" s="15">
        <f t="shared" si="157"/>
        <v>8.6999999999999993</v>
      </c>
      <c r="BG363" s="26"/>
      <c r="BH363" s="26"/>
      <c r="BI363" s="26"/>
      <c r="BJ363" s="26"/>
      <c r="BK363" s="26"/>
      <c r="BL363" s="45"/>
      <c r="BM363" s="26"/>
      <c r="BN363" s="138" t="s">
        <v>538</v>
      </c>
      <c r="BO363" s="19"/>
      <c r="BP363" s="33"/>
      <c r="BQ363" s="19"/>
      <c r="BR363" s="33"/>
      <c r="BS363" s="32"/>
      <c r="BT363" s="12"/>
      <c r="BU363" s="12"/>
    </row>
    <row r="364" spans="1:257" s="48" customFormat="1" ht="66" x14ac:dyDescent="0.25">
      <c r="A364" s="47">
        <v>6</v>
      </c>
      <c r="B364" s="31" t="s">
        <v>546</v>
      </c>
      <c r="C364" s="31"/>
      <c r="D364" s="15"/>
      <c r="E364" s="16">
        <f>SUM(G364:X364,Z364:AK364,AM364:BE364)</f>
        <v>4.9000000000000004</v>
      </c>
      <c r="F364" s="15">
        <f t="shared" si="155"/>
        <v>4.9000000000000004</v>
      </c>
      <c r="G364" s="35">
        <v>4.9000000000000004</v>
      </c>
      <c r="H364" s="57"/>
      <c r="I364" s="140"/>
      <c r="J364" s="140"/>
      <c r="K364" s="140"/>
      <c r="L364" s="140"/>
      <c r="M364" s="140"/>
      <c r="N364" s="140"/>
      <c r="O364" s="140"/>
      <c r="P364" s="140"/>
      <c r="Q364" s="140"/>
      <c r="R364" s="140"/>
      <c r="S364" s="140"/>
      <c r="T364" s="140"/>
      <c r="U364" s="140"/>
      <c r="V364" s="140"/>
      <c r="W364" s="140"/>
      <c r="X364" s="140"/>
      <c r="Y364" s="140"/>
      <c r="Z364" s="140"/>
      <c r="AA364" s="140"/>
      <c r="AB364" s="140"/>
      <c r="AC364" s="140"/>
      <c r="AD364" s="140"/>
      <c r="AE364" s="140"/>
      <c r="AF364" s="140"/>
      <c r="AG364" s="140"/>
      <c r="AH364" s="140"/>
      <c r="AI364" s="140"/>
      <c r="AJ364" s="140"/>
      <c r="AK364" s="140"/>
      <c r="AL364" s="40">
        <f t="shared" si="156"/>
        <v>0</v>
      </c>
      <c r="AM364" s="140"/>
      <c r="AN364" s="140"/>
      <c r="AO364" s="140"/>
      <c r="AP364" s="140"/>
      <c r="AQ364" s="140"/>
      <c r="AR364" s="140"/>
      <c r="AS364" s="140"/>
      <c r="AT364" s="140"/>
      <c r="AU364" s="140"/>
      <c r="AV364" s="140"/>
      <c r="AW364" s="140"/>
      <c r="AX364" s="140"/>
      <c r="AY364" s="140"/>
      <c r="AZ364" s="140"/>
      <c r="BA364" s="140"/>
      <c r="BB364" s="140"/>
      <c r="BC364" s="140"/>
      <c r="BD364" s="140"/>
      <c r="BE364" s="140"/>
      <c r="BF364" s="15">
        <f t="shared" si="157"/>
        <v>0</v>
      </c>
      <c r="BG364" s="140"/>
      <c r="BH364" s="140"/>
      <c r="BI364" s="140"/>
      <c r="BJ364" s="140"/>
      <c r="BK364" s="140"/>
      <c r="BL364" s="140"/>
      <c r="BM364" s="140"/>
      <c r="BN364" s="79" t="s">
        <v>210</v>
      </c>
      <c r="BO364" s="19"/>
      <c r="BP364" s="33"/>
      <c r="BQ364" s="19"/>
      <c r="BR364" s="33"/>
      <c r="BS364" s="32"/>
      <c r="BT364" s="12"/>
      <c r="BU364" s="12"/>
    </row>
    <row r="365" spans="1:257" s="48" customFormat="1" ht="66" x14ac:dyDescent="0.25">
      <c r="A365" s="47">
        <v>7</v>
      </c>
      <c r="B365" s="69" t="s">
        <v>547</v>
      </c>
      <c r="C365" s="69"/>
      <c r="D365" s="36"/>
      <c r="E365" s="16">
        <v>5</v>
      </c>
      <c r="F365" s="15">
        <f t="shared" si="155"/>
        <v>3.7</v>
      </c>
      <c r="G365" s="68">
        <v>3.7</v>
      </c>
      <c r="H365" s="68"/>
      <c r="I365" s="59"/>
      <c r="J365" s="59"/>
      <c r="K365" s="59"/>
      <c r="L365" s="59"/>
      <c r="M365" s="57"/>
      <c r="N365" s="57"/>
      <c r="O365" s="57"/>
      <c r="P365" s="57"/>
      <c r="Q365" s="57"/>
      <c r="R365" s="57"/>
      <c r="S365" s="57"/>
      <c r="T365" s="57"/>
      <c r="U365" s="57"/>
      <c r="V365" s="57"/>
      <c r="W365" s="57"/>
      <c r="X365" s="57"/>
      <c r="Y365" s="40"/>
      <c r="Z365" s="57"/>
      <c r="AA365" s="57"/>
      <c r="AB365" s="57"/>
      <c r="AC365" s="57"/>
      <c r="AD365" s="57"/>
      <c r="AE365" s="57"/>
      <c r="AF365" s="57"/>
      <c r="AG365" s="57"/>
      <c r="AH365" s="57"/>
      <c r="AI365" s="57"/>
      <c r="AJ365" s="57"/>
      <c r="AK365" s="57"/>
      <c r="AL365" s="40">
        <f t="shared" si="156"/>
        <v>0</v>
      </c>
      <c r="AM365" s="57"/>
      <c r="AN365" s="57"/>
      <c r="AO365" s="57"/>
      <c r="AP365" s="57"/>
      <c r="AQ365" s="57"/>
      <c r="AR365" s="57"/>
      <c r="AS365" s="57"/>
      <c r="AT365" s="57"/>
      <c r="AU365" s="57"/>
      <c r="AV365" s="57"/>
      <c r="AW365" s="57"/>
      <c r="AX365" s="57"/>
      <c r="AY365" s="57"/>
      <c r="AZ365" s="57"/>
      <c r="BA365" s="57"/>
      <c r="BB365" s="57"/>
      <c r="BC365" s="57"/>
      <c r="BD365" s="57"/>
      <c r="BE365" s="57"/>
      <c r="BF365" s="15">
        <f t="shared" si="157"/>
        <v>1.2999999999999998</v>
      </c>
      <c r="BG365" s="15"/>
      <c r="BH365" s="15"/>
      <c r="BI365" s="15"/>
      <c r="BJ365" s="15"/>
      <c r="BK365" s="15"/>
      <c r="BL365" s="15"/>
      <c r="BM365" s="15"/>
      <c r="BN365" s="79" t="s">
        <v>210</v>
      </c>
      <c r="BO365" s="19"/>
      <c r="BP365" s="33"/>
      <c r="BQ365" s="19"/>
      <c r="BR365" s="33"/>
      <c r="BS365" s="32"/>
      <c r="BT365" s="12"/>
      <c r="BU365" s="12"/>
    </row>
    <row r="366" spans="1:257" s="48" customFormat="1" ht="66" x14ac:dyDescent="0.25">
      <c r="A366" s="47">
        <v>8</v>
      </c>
      <c r="B366" s="76" t="s">
        <v>548</v>
      </c>
      <c r="C366" s="76"/>
      <c r="D366" s="77"/>
      <c r="E366" s="70">
        <f>SUM(G366:X366,Z366:AK366,AM366:BE366)</f>
        <v>9.9400000000000013</v>
      </c>
      <c r="F366" s="15">
        <f t="shared" si="155"/>
        <v>9.3000000000000007</v>
      </c>
      <c r="G366" s="35">
        <v>9.3000000000000007</v>
      </c>
      <c r="H366" s="78"/>
      <c r="I366" s="78">
        <v>0.34</v>
      </c>
      <c r="J366" s="78">
        <v>0.3</v>
      </c>
      <c r="K366" s="78"/>
      <c r="L366" s="78"/>
      <c r="M366" s="78"/>
      <c r="N366" s="78"/>
      <c r="O366" s="78"/>
      <c r="P366" s="78"/>
      <c r="Q366" s="78"/>
      <c r="R366" s="78"/>
      <c r="S366" s="78"/>
      <c r="T366" s="78"/>
      <c r="U366" s="78"/>
      <c r="V366" s="78"/>
      <c r="W366" s="78"/>
      <c r="X366" s="78"/>
      <c r="Y366" s="78"/>
      <c r="Z366" s="58"/>
      <c r="AA366" s="78"/>
      <c r="AB366" s="78"/>
      <c r="AC366" s="78"/>
      <c r="AD366" s="78"/>
      <c r="AE366" s="78"/>
      <c r="AF366" s="78"/>
      <c r="AG366" s="78"/>
      <c r="AH366" s="58"/>
      <c r="AI366" s="58"/>
      <c r="AJ366" s="78"/>
      <c r="AK366" s="78"/>
      <c r="AL366" s="40">
        <f t="shared" si="156"/>
        <v>0</v>
      </c>
      <c r="AM366" s="78"/>
      <c r="AN366" s="78"/>
      <c r="AO366" s="78"/>
      <c r="AP366" s="78"/>
      <c r="AQ366" s="78"/>
      <c r="AR366" s="78"/>
      <c r="AS366" s="78"/>
      <c r="AT366" s="78"/>
      <c r="AU366" s="78"/>
      <c r="AV366" s="78"/>
      <c r="AW366" s="78"/>
      <c r="AX366" s="78"/>
      <c r="AY366" s="78"/>
      <c r="AZ366" s="78"/>
      <c r="BA366" s="78"/>
      <c r="BB366" s="78"/>
      <c r="BC366" s="78"/>
      <c r="BD366" s="78"/>
      <c r="BE366" s="78"/>
      <c r="BF366" s="15">
        <f t="shared" si="157"/>
        <v>0.64000000000000057</v>
      </c>
      <c r="BG366" s="78"/>
      <c r="BH366" s="78"/>
      <c r="BI366" s="78"/>
      <c r="BJ366" s="78"/>
      <c r="BK366" s="78"/>
      <c r="BL366" s="78"/>
      <c r="BM366" s="78"/>
      <c r="BN366" s="79" t="s">
        <v>549</v>
      </c>
      <c r="BO366" s="19"/>
      <c r="BP366" s="33"/>
      <c r="BQ366" s="19"/>
      <c r="BR366" s="33"/>
      <c r="BS366" s="32"/>
      <c r="BT366" s="12"/>
      <c r="BU366" s="12"/>
    </row>
    <row r="367" spans="1:257" ht="82.5" x14ac:dyDescent="0.25">
      <c r="A367" s="47">
        <v>9</v>
      </c>
      <c r="B367" s="76" t="s">
        <v>550</v>
      </c>
      <c r="C367" s="76"/>
      <c r="D367" s="77"/>
      <c r="E367" s="70">
        <v>9.5</v>
      </c>
      <c r="F367" s="15">
        <f t="shared" si="155"/>
        <v>0</v>
      </c>
      <c r="G367" s="35"/>
      <c r="H367" s="78"/>
      <c r="I367" s="78"/>
      <c r="J367" s="78"/>
      <c r="K367" s="78"/>
      <c r="L367" s="78"/>
      <c r="M367" s="78"/>
      <c r="N367" s="78"/>
      <c r="O367" s="78"/>
      <c r="P367" s="78"/>
      <c r="Q367" s="78"/>
      <c r="R367" s="78"/>
      <c r="S367" s="78"/>
      <c r="T367" s="78"/>
      <c r="U367" s="78"/>
      <c r="V367" s="78"/>
      <c r="W367" s="78"/>
      <c r="X367" s="78"/>
      <c r="Y367" s="78"/>
      <c r="Z367" s="58"/>
      <c r="AA367" s="78"/>
      <c r="AB367" s="78"/>
      <c r="AC367" s="78"/>
      <c r="AD367" s="78"/>
      <c r="AE367" s="78"/>
      <c r="AF367" s="78"/>
      <c r="AG367" s="78"/>
      <c r="AH367" s="58"/>
      <c r="AI367" s="58"/>
      <c r="AJ367" s="78"/>
      <c r="AK367" s="78"/>
      <c r="AL367" s="40"/>
      <c r="AM367" s="78"/>
      <c r="AN367" s="78"/>
      <c r="AO367" s="78"/>
      <c r="AP367" s="78"/>
      <c r="AQ367" s="78"/>
      <c r="AR367" s="78"/>
      <c r="AS367" s="78"/>
      <c r="AT367" s="78"/>
      <c r="AU367" s="78"/>
      <c r="AV367" s="78"/>
      <c r="AW367" s="78"/>
      <c r="AX367" s="78"/>
      <c r="AY367" s="78"/>
      <c r="AZ367" s="78"/>
      <c r="BA367" s="78"/>
      <c r="BB367" s="78"/>
      <c r="BC367" s="78"/>
      <c r="BD367" s="78"/>
      <c r="BE367" s="78"/>
      <c r="BF367" s="15">
        <f t="shared" si="157"/>
        <v>9.5</v>
      </c>
      <c r="BG367" s="78"/>
      <c r="BH367" s="78"/>
      <c r="BI367" s="78"/>
      <c r="BJ367" s="78"/>
      <c r="BK367" s="78"/>
      <c r="BL367" s="78"/>
      <c r="BM367" s="78"/>
      <c r="BN367" s="79" t="s">
        <v>551</v>
      </c>
      <c r="BO367" s="19"/>
      <c r="BP367" s="33"/>
      <c r="BQ367" s="19"/>
      <c r="BR367" s="33"/>
      <c r="BS367" s="32"/>
      <c r="BT367" s="12"/>
      <c r="BU367" s="12"/>
    </row>
    <row r="368" spans="1:257" ht="82.5" x14ac:dyDescent="0.25">
      <c r="A368" s="47">
        <v>10</v>
      </c>
      <c r="B368" s="121" t="s">
        <v>207</v>
      </c>
      <c r="C368" s="121"/>
      <c r="D368" s="44"/>
      <c r="E368" s="16">
        <f>SUM(G368:X368,Z368:AK368,AM368:BE368)</f>
        <v>9.5500000000000007</v>
      </c>
      <c r="F368" s="15">
        <f t="shared" si="155"/>
        <v>9.5</v>
      </c>
      <c r="G368" s="80">
        <v>9.5</v>
      </c>
      <c r="H368" s="80"/>
      <c r="I368" s="80"/>
      <c r="J368" s="80"/>
      <c r="K368" s="80"/>
      <c r="L368" s="80"/>
      <c r="M368" s="80"/>
      <c r="N368" s="80"/>
      <c r="O368" s="80"/>
      <c r="P368" s="80"/>
      <c r="Q368" s="80"/>
      <c r="R368" s="80"/>
      <c r="S368" s="80"/>
      <c r="T368" s="80"/>
      <c r="U368" s="80"/>
      <c r="V368" s="80"/>
      <c r="W368" s="80"/>
      <c r="X368" s="80"/>
      <c r="Y368" s="80">
        <f>SUM(Z368:AE368)</f>
        <v>0</v>
      </c>
      <c r="Z368" s="80"/>
      <c r="AA368" s="80"/>
      <c r="AB368" s="80"/>
      <c r="AC368" s="80"/>
      <c r="AD368" s="80"/>
      <c r="AE368" s="80"/>
      <c r="AF368" s="80"/>
      <c r="AG368" s="80"/>
      <c r="AH368" s="80"/>
      <c r="AI368" s="26">
        <v>0.05</v>
      </c>
      <c r="AJ368" s="80"/>
      <c r="AK368" s="80"/>
      <c r="AL368" s="40">
        <f>SUM(AM368:AT368)</f>
        <v>0</v>
      </c>
      <c r="AM368" s="80"/>
      <c r="AN368" s="80"/>
      <c r="AO368" s="80"/>
      <c r="AP368" s="80"/>
      <c r="AQ368" s="80"/>
      <c r="AR368" s="80"/>
      <c r="AS368" s="80"/>
      <c r="AT368" s="80"/>
      <c r="AU368" s="80"/>
      <c r="AV368" s="80"/>
      <c r="AW368" s="80"/>
      <c r="AX368" s="80"/>
      <c r="AY368" s="80"/>
      <c r="AZ368" s="80"/>
      <c r="BA368" s="80"/>
      <c r="BB368" s="80"/>
      <c r="BC368" s="80"/>
      <c r="BD368" s="80"/>
      <c r="BE368" s="80"/>
      <c r="BF368" s="15">
        <f t="shared" si="157"/>
        <v>5.0000000000000711E-2</v>
      </c>
      <c r="BG368" s="82"/>
      <c r="BH368" s="141"/>
      <c r="BI368" s="123"/>
      <c r="BJ368" s="82"/>
      <c r="BK368" s="123"/>
      <c r="BL368" s="82"/>
      <c r="BM368" s="82"/>
      <c r="BN368" s="75" t="s">
        <v>552</v>
      </c>
      <c r="BO368" s="19"/>
      <c r="BP368" s="33"/>
      <c r="BQ368" s="19"/>
      <c r="BR368" s="33"/>
      <c r="BS368" s="32"/>
      <c r="BT368" s="12"/>
      <c r="BU368" s="12"/>
    </row>
    <row r="369" spans="1:71" ht="33" x14ac:dyDescent="0.25">
      <c r="A369" s="47">
        <v>11</v>
      </c>
      <c r="B369" s="142" t="s">
        <v>553</v>
      </c>
      <c r="C369" s="142"/>
      <c r="D369" s="28"/>
      <c r="E369" s="70">
        <v>0.4</v>
      </c>
      <c r="F369" s="15">
        <f t="shared" si="155"/>
        <v>0.4</v>
      </c>
      <c r="G369" s="35">
        <v>0.4</v>
      </c>
      <c r="H369" s="15"/>
      <c r="I369" s="15"/>
      <c r="J369" s="15"/>
      <c r="K369" s="15"/>
      <c r="L369" s="15"/>
      <c r="M369" s="15"/>
      <c r="N369" s="15"/>
      <c r="O369" s="15"/>
      <c r="P369" s="15"/>
      <c r="Q369" s="15"/>
      <c r="R369" s="15"/>
      <c r="S369" s="15"/>
      <c r="T369" s="15"/>
      <c r="U369" s="15"/>
      <c r="V369" s="15"/>
      <c r="W369" s="15"/>
      <c r="X369" s="15"/>
      <c r="Y369" s="40"/>
      <c r="Z369" s="15"/>
      <c r="AA369" s="15"/>
      <c r="AB369" s="15"/>
      <c r="AC369" s="15"/>
      <c r="AD369" s="15"/>
      <c r="AE369" s="15"/>
      <c r="AF369" s="15"/>
      <c r="AG369" s="15"/>
      <c r="AH369" s="15"/>
      <c r="AI369" s="15"/>
      <c r="AJ369" s="15"/>
      <c r="AK369" s="15"/>
      <c r="AL369" s="40"/>
      <c r="AM369" s="15"/>
      <c r="AN369" s="15"/>
      <c r="AO369" s="15"/>
      <c r="AP369" s="15"/>
      <c r="AQ369" s="15"/>
      <c r="AR369" s="15"/>
      <c r="AS369" s="15"/>
      <c r="AT369" s="15"/>
      <c r="AU369" s="15"/>
      <c r="AV369" s="15"/>
      <c r="AW369" s="15"/>
      <c r="AX369" s="15"/>
      <c r="AY369" s="15"/>
      <c r="AZ369" s="15"/>
      <c r="BA369" s="15"/>
      <c r="BB369" s="15"/>
      <c r="BC369" s="15"/>
      <c r="BD369" s="15"/>
      <c r="BE369" s="15"/>
      <c r="BF369" s="15">
        <f>E369-F369</f>
        <v>0</v>
      </c>
      <c r="BG369" s="15"/>
      <c r="BH369" s="21"/>
      <c r="BI369" s="18"/>
      <c r="BJ369" s="15"/>
      <c r="BK369" s="18"/>
      <c r="BL369" s="15"/>
      <c r="BM369" s="15"/>
      <c r="BN369" s="27"/>
      <c r="BO369" s="19"/>
      <c r="BP369" s="33"/>
      <c r="BQ369" s="19"/>
      <c r="BR369" s="33"/>
      <c r="BS369" s="32"/>
    </row>
    <row r="370" spans="1:71" ht="33" x14ac:dyDescent="0.25">
      <c r="A370" s="47">
        <v>12</v>
      </c>
      <c r="B370" s="67" t="s">
        <v>554</v>
      </c>
      <c r="C370" s="67"/>
      <c r="D370" s="51"/>
      <c r="E370" s="70">
        <v>19</v>
      </c>
      <c r="F370" s="15">
        <f t="shared" si="155"/>
        <v>5</v>
      </c>
      <c r="G370" s="35"/>
      <c r="H370" s="15">
        <v>5</v>
      </c>
      <c r="I370" s="65"/>
      <c r="J370" s="65"/>
      <c r="K370" s="65"/>
      <c r="L370" s="65"/>
      <c r="M370" s="65">
        <v>14</v>
      </c>
      <c r="N370" s="35"/>
      <c r="O370" s="35"/>
      <c r="P370" s="35"/>
      <c r="Q370" s="35"/>
      <c r="R370" s="35"/>
      <c r="S370" s="35"/>
      <c r="T370" s="35"/>
      <c r="U370" s="35"/>
      <c r="V370" s="35"/>
      <c r="W370" s="35"/>
      <c r="X370" s="35"/>
      <c r="Y370" s="40"/>
      <c r="Z370" s="35"/>
      <c r="AA370" s="35"/>
      <c r="AB370" s="35"/>
      <c r="AC370" s="35"/>
      <c r="AD370" s="35"/>
      <c r="AE370" s="35"/>
      <c r="AF370" s="35"/>
      <c r="AG370" s="35"/>
      <c r="AH370" s="35"/>
      <c r="AI370" s="35"/>
      <c r="AJ370" s="35"/>
      <c r="AK370" s="35"/>
      <c r="AL370" s="40"/>
      <c r="AM370" s="35"/>
      <c r="AN370" s="35"/>
      <c r="AO370" s="35"/>
      <c r="AP370" s="35"/>
      <c r="AQ370" s="35"/>
      <c r="AR370" s="35"/>
      <c r="AS370" s="35"/>
      <c r="AT370" s="35"/>
      <c r="AU370" s="35"/>
      <c r="AV370" s="35"/>
      <c r="AW370" s="35"/>
      <c r="AX370" s="35"/>
      <c r="AY370" s="35"/>
      <c r="AZ370" s="35"/>
      <c r="BA370" s="35"/>
      <c r="BB370" s="35"/>
      <c r="BC370" s="35"/>
      <c r="BD370" s="35"/>
      <c r="BE370" s="35"/>
      <c r="BF370" s="15">
        <f>E370-F370</f>
        <v>14</v>
      </c>
      <c r="BG370" s="15"/>
      <c r="BH370" s="21"/>
      <c r="BI370" s="18"/>
      <c r="BJ370" s="15"/>
      <c r="BK370" s="18"/>
      <c r="BL370" s="15"/>
      <c r="BM370" s="15"/>
      <c r="BN370" s="27"/>
      <c r="BO370" s="19"/>
      <c r="BP370" s="33"/>
      <c r="BQ370" s="19"/>
      <c r="BR370" s="33"/>
      <c r="BS370" s="32"/>
    </row>
    <row r="371" spans="1:71" x14ac:dyDescent="0.25">
      <c r="BS371" s="156"/>
    </row>
  </sheetData>
  <mergeCells count="162">
    <mergeCell ref="A1:B1"/>
    <mergeCell ref="BD6:BD7"/>
    <mergeCell ref="BJ6:BJ7"/>
    <mergeCell ref="BK6:BK7"/>
    <mergeCell ref="A2:BS2"/>
    <mergeCell ref="A3:BS3"/>
    <mergeCell ref="G6:H6"/>
    <mergeCell ref="AX6:AX7"/>
    <mergeCell ref="AY6:AY7"/>
    <mergeCell ref="AZ6:AZ7"/>
    <mergeCell ref="BA6:BA7"/>
    <mergeCell ref="BB6:BB7"/>
    <mergeCell ref="BC6:BC7"/>
    <mergeCell ref="Y6:Y7"/>
    <mergeCell ref="AK6:AK7"/>
    <mergeCell ref="BN5:BS5"/>
    <mergeCell ref="BL6:BL7"/>
    <mergeCell ref="BM6:BM7"/>
    <mergeCell ref="BG6:BG7"/>
    <mergeCell ref="BH6:BH7"/>
    <mergeCell ref="BI6:BI7"/>
    <mergeCell ref="BN6:BN7"/>
    <mergeCell ref="BP6:BP7"/>
    <mergeCell ref="BS6:BS7"/>
    <mergeCell ref="BF6:BF7"/>
    <mergeCell ref="X6:X7"/>
    <mergeCell ref="AW6:AW7"/>
    <mergeCell ref="Z6:AE6"/>
    <mergeCell ref="AF6:AF7"/>
    <mergeCell ref="AG6:AG7"/>
    <mergeCell ref="AH6:AH7"/>
    <mergeCell ref="AI6:AI7"/>
    <mergeCell ref="AJ6:AJ7"/>
    <mergeCell ref="AL6:AL7"/>
    <mergeCell ref="AM6:AT6"/>
    <mergeCell ref="AU6:AU7"/>
    <mergeCell ref="AV6:AV7"/>
    <mergeCell ref="B29:B30"/>
    <mergeCell ref="A29:A30"/>
    <mergeCell ref="C29:C30"/>
    <mergeCell ref="D29:D30"/>
    <mergeCell ref="E29:E30"/>
    <mergeCell ref="Q6:Q7"/>
    <mergeCell ref="V6:V7"/>
    <mergeCell ref="W6:W7"/>
    <mergeCell ref="BE6:BE7"/>
    <mergeCell ref="A6:A7"/>
    <mergeCell ref="B6:B7"/>
    <mergeCell ref="C6:C7"/>
    <mergeCell ref="D6:D7"/>
    <mergeCell ref="E6:E7"/>
    <mergeCell ref="F6:F7"/>
    <mergeCell ref="I6:I7"/>
    <mergeCell ref="J6:J7"/>
    <mergeCell ref="M6:M7"/>
    <mergeCell ref="N6:N7"/>
    <mergeCell ref="M29:M30"/>
    <mergeCell ref="N29:N30"/>
    <mergeCell ref="Q29:Q30"/>
    <mergeCell ref="V29:V30"/>
    <mergeCell ref="W29:W30"/>
    <mergeCell ref="F29:F30"/>
    <mergeCell ref="G29:G30"/>
    <mergeCell ref="H29:H30"/>
    <mergeCell ref="I29:I30"/>
    <mergeCell ref="J29:J30"/>
    <mergeCell ref="AW29:AW30"/>
    <mergeCell ref="AZ29:AZ30"/>
    <mergeCell ref="AF29:AF30"/>
    <mergeCell ref="AI29:AI30"/>
    <mergeCell ref="AJ29:AJ30"/>
    <mergeCell ref="AK29:AK30"/>
    <mergeCell ref="AL29:AL30"/>
    <mergeCell ref="Y29:Y30"/>
    <mergeCell ref="Z29:Z30"/>
    <mergeCell ref="AA29:AA30"/>
    <mergeCell ref="AB29:AB30"/>
    <mergeCell ref="AD29:AD30"/>
    <mergeCell ref="BP29:BP30"/>
    <mergeCell ref="BS29:BS30"/>
    <mergeCell ref="B32:B33"/>
    <mergeCell ref="A32:A33"/>
    <mergeCell ref="C32:C33"/>
    <mergeCell ref="D32:D33"/>
    <mergeCell ref="E32:E33"/>
    <mergeCell ref="F32:F33"/>
    <mergeCell ref="G32:G33"/>
    <mergeCell ref="H32:H33"/>
    <mergeCell ref="I32:I33"/>
    <mergeCell ref="J32:J33"/>
    <mergeCell ref="M32:M33"/>
    <mergeCell ref="N32:N33"/>
    <mergeCell ref="Q32:Q33"/>
    <mergeCell ref="V32:V33"/>
    <mergeCell ref="BA29:BA30"/>
    <mergeCell ref="BB29:BB30"/>
    <mergeCell ref="BE29:BE30"/>
    <mergeCell ref="BF29:BF30"/>
    <mergeCell ref="BN29:BN30"/>
    <mergeCell ref="AN29:AN30"/>
    <mergeCell ref="AQ29:AQ30"/>
    <mergeCell ref="AV29:AV30"/>
    <mergeCell ref="AD32:AD33"/>
    <mergeCell ref="AF32:AF33"/>
    <mergeCell ref="AI32:AI33"/>
    <mergeCell ref="AJ32:AJ33"/>
    <mergeCell ref="AK32:AK33"/>
    <mergeCell ref="W32:W33"/>
    <mergeCell ref="Y32:Y33"/>
    <mergeCell ref="Z32:Z33"/>
    <mergeCell ref="AA32:AA33"/>
    <mergeCell ref="AB32:AB33"/>
    <mergeCell ref="BN32:BN33"/>
    <mergeCell ref="BP32:BP33"/>
    <mergeCell ref="BS32:BS33"/>
    <mergeCell ref="AZ32:AZ33"/>
    <mergeCell ref="BA32:BA33"/>
    <mergeCell ref="BB32:BB33"/>
    <mergeCell ref="BE32:BE33"/>
    <mergeCell ref="BF32:BF33"/>
    <mergeCell ref="AL32:AL33"/>
    <mergeCell ref="AN32:AN33"/>
    <mergeCell ref="AQ32:AQ33"/>
    <mergeCell ref="AV32:AV33"/>
    <mergeCell ref="AW32:AW33"/>
    <mergeCell ref="AF36:AF37"/>
    <mergeCell ref="AD36:AD37"/>
    <mergeCell ref="AB36:AB37"/>
    <mergeCell ref="AA36:AA37"/>
    <mergeCell ref="BN36:BN37"/>
    <mergeCell ref="BF36:BF37"/>
    <mergeCell ref="BE36:BE37"/>
    <mergeCell ref="BB36:BB37"/>
    <mergeCell ref="BA36:BA37"/>
    <mergeCell ref="AZ36:AZ37"/>
    <mergeCell ref="AW36:AW37"/>
    <mergeCell ref="AV36:AV37"/>
    <mergeCell ref="AQ36:AQ37"/>
    <mergeCell ref="BS36:BS37"/>
    <mergeCell ref="H36:H37"/>
    <mergeCell ref="G36:G37"/>
    <mergeCell ref="F36:F37"/>
    <mergeCell ref="E36:E37"/>
    <mergeCell ref="D36:D37"/>
    <mergeCell ref="C36:C37"/>
    <mergeCell ref="B36:B37"/>
    <mergeCell ref="A36:A37"/>
    <mergeCell ref="BP36:BP37"/>
    <mergeCell ref="Z36:Z37"/>
    <mergeCell ref="Y36:Y37"/>
    <mergeCell ref="W36:W37"/>
    <mergeCell ref="V36:V37"/>
    <mergeCell ref="Q36:Q37"/>
    <mergeCell ref="N36:N37"/>
    <mergeCell ref="M36:M37"/>
    <mergeCell ref="J36:J37"/>
    <mergeCell ref="I36:I37"/>
    <mergeCell ref="AN36:AN37"/>
    <mergeCell ref="AL36:AL37"/>
    <mergeCell ref="AK36:AK37"/>
    <mergeCell ref="AJ36:AJ37"/>
    <mergeCell ref="AI36:AI37"/>
  </mergeCells>
  <conditionalFormatting sqref="B56">
    <cfRule type="expression" dxfId="95" priority="79" stopIfTrue="1">
      <formula>AND(COUNTIF(#REF!, B56)+COUNTIF($D$3:$D$9, B56)+COUNTIF($D$36:$D$48, B56)&gt;1,NOT(ISBLANK(B56)))</formula>
    </cfRule>
  </conditionalFormatting>
  <conditionalFormatting sqref="B108">
    <cfRule type="duplicateValues" dxfId="94" priority="78" stopIfTrue="1"/>
  </conditionalFormatting>
  <conditionalFormatting sqref="B125:B126">
    <cfRule type="duplicateValues" dxfId="93" priority="77" stopIfTrue="1"/>
  </conditionalFormatting>
  <conditionalFormatting sqref="B76">
    <cfRule type="duplicateValues" dxfId="92" priority="76" stopIfTrue="1"/>
  </conditionalFormatting>
  <conditionalFormatting sqref="B139">
    <cfRule type="duplicateValues" dxfId="91" priority="75" stopIfTrue="1"/>
  </conditionalFormatting>
  <conditionalFormatting sqref="B109">
    <cfRule type="duplicateValues" dxfId="90" priority="74" stopIfTrue="1"/>
  </conditionalFormatting>
  <conditionalFormatting sqref="B73">
    <cfRule type="duplicateValues" dxfId="89" priority="80" stopIfTrue="1"/>
  </conditionalFormatting>
  <conditionalFormatting sqref="B102 B104">
    <cfRule type="duplicateValues" dxfId="88" priority="81" stopIfTrue="1"/>
  </conditionalFormatting>
  <conditionalFormatting sqref="B64">
    <cfRule type="duplicateValues" dxfId="87" priority="73" stopIfTrue="1"/>
  </conditionalFormatting>
  <conditionalFormatting sqref="B196">
    <cfRule type="duplicateValues" dxfId="86" priority="72" stopIfTrue="1"/>
  </conditionalFormatting>
  <conditionalFormatting sqref="B239 B154">
    <cfRule type="expression" dxfId="85" priority="71" stopIfTrue="1">
      <formula>AND(COUNTIF($D$3:$D$54, B154)+COUNTIF(#REF!, B154)&gt;1,NOT(ISBLANK(B154)))</formula>
    </cfRule>
  </conditionalFormatting>
  <conditionalFormatting sqref="B240">
    <cfRule type="duplicateValues" dxfId="84" priority="70" stopIfTrue="1"/>
  </conditionalFormatting>
  <conditionalFormatting sqref="B89">
    <cfRule type="duplicateValues" dxfId="83" priority="69" stopIfTrue="1"/>
  </conditionalFormatting>
  <conditionalFormatting sqref="B218:B221">
    <cfRule type="duplicateValues" dxfId="82" priority="82" stopIfTrue="1"/>
  </conditionalFormatting>
  <conditionalFormatting sqref="B90">
    <cfRule type="duplicateValues" dxfId="81" priority="68" stopIfTrue="1"/>
  </conditionalFormatting>
  <conditionalFormatting sqref="B117">
    <cfRule type="duplicateValues" dxfId="80" priority="67" stopIfTrue="1"/>
  </conditionalFormatting>
  <conditionalFormatting sqref="B205">
    <cfRule type="duplicateValues" dxfId="79" priority="66" stopIfTrue="1"/>
  </conditionalFormatting>
  <conditionalFormatting sqref="B214">
    <cfRule type="duplicateValues" dxfId="78" priority="65" stopIfTrue="1"/>
  </conditionalFormatting>
  <conditionalFormatting sqref="B74">
    <cfRule type="duplicateValues" dxfId="77" priority="64" stopIfTrue="1"/>
  </conditionalFormatting>
  <conditionalFormatting sqref="B119">
    <cfRule type="duplicateValues" dxfId="76" priority="83" stopIfTrue="1"/>
  </conditionalFormatting>
  <conditionalFormatting sqref="B235">
    <cfRule type="duplicateValues" dxfId="75" priority="84" stopIfTrue="1"/>
  </conditionalFormatting>
  <conditionalFormatting sqref="B237">
    <cfRule type="duplicateValues" dxfId="74" priority="63" stopIfTrue="1"/>
  </conditionalFormatting>
  <conditionalFormatting sqref="B241">
    <cfRule type="duplicateValues" dxfId="73" priority="62" stopIfTrue="1"/>
  </conditionalFormatting>
  <conditionalFormatting sqref="B92">
    <cfRule type="duplicateValues" dxfId="72" priority="85" stopIfTrue="1"/>
  </conditionalFormatting>
  <conditionalFormatting sqref="B179">
    <cfRule type="duplicateValues" dxfId="71" priority="61" stopIfTrue="1"/>
  </conditionalFormatting>
  <conditionalFormatting sqref="B211">
    <cfRule type="duplicateValues" dxfId="70" priority="60" stopIfTrue="1"/>
  </conditionalFormatting>
  <conditionalFormatting sqref="B209">
    <cfRule type="duplicateValues" dxfId="69" priority="59" stopIfTrue="1"/>
  </conditionalFormatting>
  <conditionalFormatting sqref="B133:C133">
    <cfRule type="duplicateValues" dxfId="68" priority="58" stopIfTrue="1"/>
  </conditionalFormatting>
  <conditionalFormatting sqref="B106">
    <cfRule type="duplicateValues" dxfId="67" priority="86" stopIfTrue="1"/>
  </conditionalFormatting>
  <conditionalFormatting sqref="B239 B154">
    <cfRule type="duplicateValues" dxfId="66" priority="87" stopIfTrue="1"/>
  </conditionalFormatting>
  <conditionalFormatting sqref="B39">
    <cfRule type="duplicateValues" dxfId="65" priority="57" stopIfTrue="1"/>
  </conditionalFormatting>
  <conditionalFormatting sqref="B44">
    <cfRule type="duplicateValues" dxfId="64" priority="56" stopIfTrue="1"/>
  </conditionalFormatting>
  <conditionalFormatting sqref="B49">
    <cfRule type="duplicateValues" dxfId="63" priority="55" stopIfTrue="1"/>
  </conditionalFormatting>
  <conditionalFormatting sqref="B50">
    <cfRule type="duplicateValues" dxfId="62" priority="54" stopIfTrue="1"/>
  </conditionalFormatting>
  <conditionalFormatting sqref="B113">
    <cfRule type="duplicateValues" dxfId="61" priority="53" stopIfTrue="1"/>
  </conditionalFormatting>
  <conditionalFormatting sqref="B16">
    <cfRule type="duplicateValues" dxfId="60" priority="52" stopIfTrue="1"/>
  </conditionalFormatting>
  <conditionalFormatting sqref="B78:B81">
    <cfRule type="duplicateValues" dxfId="59" priority="51" stopIfTrue="1"/>
  </conditionalFormatting>
  <conditionalFormatting sqref="B188">
    <cfRule type="duplicateValues" dxfId="58" priority="50" stopIfTrue="1"/>
  </conditionalFormatting>
  <conditionalFormatting sqref="B168">
    <cfRule type="duplicateValues" dxfId="57" priority="49" stopIfTrue="1"/>
  </conditionalFormatting>
  <conditionalFormatting sqref="B233 B230:B231">
    <cfRule type="expression" dxfId="56" priority="48" stopIfTrue="1">
      <formula>AND(COUNTIF($D$3:$D$49, B230)+COUNTIF(#REF!, B230)&gt;1,NOT(ISBLANK(B230)))</formula>
    </cfRule>
  </conditionalFormatting>
  <conditionalFormatting sqref="B230">
    <cfRule type="duplicateValues" dxfId="55" priority="47" stopIfTrue="1"/>
  </conditionalFormatting>
  <conditionalFormatting sqref="B231 B233">
    <cfRule type="duplicateValues" dxfId="54" priority="46" stopIfTrue="1"/>
  </conditionalFormatting>
  <conditionalFormatting sqref="B253 B243 B247:B251 B245">
    <cfRule type="duplicateValues" dxfId="53" priority="88" stopIfTrue="1"/>
  </conditionalFormatting>
  <conditionalFormatting sqref="B261">
    <cfRule type="duplicateValues" dxfId="52" priority="45" stopIfTrue="1"/>
  </conditionalFormatting>
  <conditionalFormatting sqref="B83:B85 B87">
    <cfRule type="duplicateValues" dxfId="51" priority="89" stopIfTrue="1"/>
  </conditionalFormatting>
  <conditionalFormatting sqref="B234">
    <cfRule type="duplicateValues" dxfId="50" priority="44" stopIfTrue="1"/>
  </conditionalFormatting>
  <conditionalFormatting sqref="B215:B217">
    <cfRule type="duplicateValues" dxfId="49" priority="43" stopIfTrue="1"/>
  </conditionalFormatting>
  <conditionalFormatting sqref="B260">
    <cfRule type="duplicateValues" dxfId="48" priority="42" stopIfTrue="1"/>
  </conditionalFormatting>
  <conditionalFormatting sqref="B222">
    <cfRule type="duplicateValues" dxfId="47" priority="41" stopIfTrue="1"/>
  </conditionalFormatting>
  <conditionalFormatting sqref="B189">
    <cfRule type="duplicateValues" dxfId="46" priority="40" stopIfTrue="1"/>
  </conditionalFormatting>
  <conditionalFormatting sqref="B148:B150 B152">
    <cfRule type="duplicateValues" dxfId="45" priority="90" stopIfTrue="1"/>
  </conditionalFormatting>
  <conditionalFormatting sqref="B151">
    <cfRule type="duplicateValues" dxfId="44" priority="39" stopIfTrue="1"/>
  </conditionalFormatting>
  <conditionalFormatting sqref="B86">
    <cfRule type="duplicateValues" dxfId="43" priority="38" stopIfTrue="1"/>
  </conditionalFormatting>
  <conditionalFormatting sqref="B88">
    <cfRule type="duplicateValues" dxfId="42" priority="37" stopIfTrue="1"/>
  </conditionalFormatting>
  <conditionalFormatting sqref="B42">
    <cfRule type="duplicateValues" dxfId="41" priority="91" stopIfTrue="1"/>
    <cfRule type="duplicateValues" dxfId="40" priority="92" stopIfTrue="1"/>
  </conditionalFormatting>
  <conditionalFormatting sqref="B262">
    <cfRule type="duplicateValues" dxfId="39" priority="36" stopIfTrue="1"/>
  </conditionalFormatting>
  <conditionalFormatting sqref="B18">
    <cfRule type="duplicateValues" dxfId="38" priority="35" stopIfTrue="1"/>
  </conditionalFormatting>
  <conditionalFormatting sqref="B172">
    <cfRule type="duplicateValues" dxfId="37" priority="34" stopIfTrue="1"/>
  </conditionalFormatting>
  <conditionalFormatting sqref="B360:C362">
    <cfRule type="duplicateValues" dxfId="36" priority="33" stopIfTrue="1"/>
  </conditionalFormatting>
  <conditionalFormatting sqref="B364:C364">
    <cfRule type="duplicateValues" dxfId="35" priority="31" stopIfTrue="1"/>
  </conditionalFormatting>
  <conditionalFormatting sqref="B365:C365">
    <cfRule type="duplicateValues" dxfId="34" priority="30" stopIfTrue="1"/>
  </conditionalFormatting>
  <conditionalFormatting sqref="B363:C363">
    <cfRule type="duplicateValues" dxfId="33" priority="32" stopIfTrue="1"/>
  </conditionalFormatting>
  <conditionalFormatting sqref="BT173">
    <cfRule type="duplicateValues" dxfId="32" priority="29" stopIfTrue="1"/>
  </conditionalFormatting>
  <conditionalFormatting sqref="B268 B76">
    <cfRule type="duplicateValues" dxfId="31" priority="93" stopIfTrue="1"/>
  </conditionalFormatting>
  <conditionalFormatting sqref="B268 B76">
    <cfRule type="duplicateValues" dxfId="30" priority="94" stopIfTrue="1"/>
    <cfRule type="duplicateValues" dxfId="29" priority="95" stopIfTrue="1"/>
  </conditionalFormatting>
  <conditionalFormatting sqref="B271">
    <cfRule type="duplicateValues" dxfId="28" priority="28" stopIfTrue="1"/>
  </conditionalFormatting>
  <conditionalFormatting sqref="B285">
    <cfRule type="duplicateValues" dxfId="27" priority="25" stopIfTrue="1"/>
  </conditionalFormatting>
  <conditionalFormatting sqref="B300">
    <cfRule type="duplicateValues" dxfId="26" priority="24" stopIfTrue="1"/>
  </conditionalFormatting>
  <conditionalFormatting sqref="B286">
    <cfRule type="duplicateValues" dxfId="25" priority="23" stopIfTrue="1"/>
  </conditionalFormatting>
  <conditionalFormatting sqref="B278">
    <cfRule type="duplicateValues" dxfId="24" priority="22" stopIfTrue="1"/>
  </conditionalFormatting>
  <conditionalFormatting sqref="B279">
    <cfRule type="duplicateValues" dxfId="23" priority="21" stopIfTrue="1"/>
  </conditionalFormatting>
  <conditionalFormatting sqref="B274">
    <cfRule type="duplicateValues" dxfId="22" priority="20" stopIfTrue="1"/>
  </conditionalFormatting>
  <conditionalFormatting sqref="B287:B290">
    <cfRule type="duplicateValues" dxfId="21" priority="19" stopIfTrue="1"/>
  </conditionalFormatting>
  <conditionalFormatting sqref="B296">
    <cfRule type="duplicateValues" dxfId="20" priority="18" stopIfTrue="1"/>
  </conditionalFormatting>
  <conditionalFormatting sqref="B276">
    <cfRule type="duplicateValues" dxfId="19" priority="17" stopIfTrue="1"/>
  </conditionalFormatting>
  <conditionalFormatting sqref="B301">
    <cfRule type="duplicateValues" dxfId="18" priority="16" stopIfTrue="1"/>
  </conditionalFormatting>
  <conditionalFormatting sqref="B291:B292">
    <cfRule type="duplicateValues" dxfId="17" priority="26" stopIfTrue="1"/>
  </conditionalFormatting>
  <conditionalFormatting sqref="B281">
    <cfRule type="expression" dxfId="16" priority="27" stopIfTrue="1">
      <formula>AND(COUNTIF(#REF!, B281)+COUNTIF($D$3:$D$9, B281)+COUNTIF($D$17:$D$57, B281)&gt;1,NOT(ISBLANK(B281)))</formula>
    </cfRule>
  </conditionalFormatting>
  <conditionalFormatting sqref="B308">
    <cfRule type="duplicateValues" dxfId="15" priority="14" stopIfTrue="1"/>
    <cfRule type="duplicateValues" dxfId="14" priority="15" stopIfTrue="1"/>
  </conditionalFormatting>
  <conditionalFormatting sqref="B312">
    <cfRule type="duplicateValues" dxfId="13" priority="13" stopIfTrue="1"/>
  </conditionalFormatting>
  <conditionalFormatting sqref="B314">
    <cfRule type="duplicateValues" dxfId="12" priority="12" stopIfTrue="1"/>
  </conditionalFormatting>
  <conditionalFormatting sqref="B315">
    <cfRule type="duplicateValues" dxfId="11" priority="11" stopIfTrue="1"/>
  </conditionalFormatting>
  <conditionalFormatting sqref="B316">
    <cfRule type="duplicateValues" dxfId="10" priority="10" stopIfTrue="1"/>
  </conditionalFormatting>
  <conditionalFormatting sqref="B318">
    <cfRule type="duplicateValues" dxfId="9" priority="9" stopIfTrue="1"/>
  </conditionalFormatting>
  <conditionalFormatting sqref="B317">
    <cfRule type="duplicateValues" dxfId="8" priority="8" stopIfTrue="1"/>
  </conditionalFormatting>
  <conditionalFormatting sqref="B327 B346">
    <cfRule type="expression" dxfId="7" priority="7" stopIfTrue="1">
      <formula>AND(COUNTIF(#REF!, B327)+COUNTIF($D$3:$D$9, B327)+COUNTIF($D$12:$D$14, B327)&gt;1,NOT(ISBLANK(B327)))</formula>
    </cfRule>
  </conditionalFormatting>
  <conditionalFormatting sqref="B344">
    <cfRule type="duplicateValues" dxfId="6" priority="6" stopIfTrue="1"/>
  </conditionalFormatting>
  <conditionalFormatting sqref="B134:C134">
    <cfRule type="duplicateValues" dxfId="5" priority="96" stopIfTrue="1"/>
  </conditionalFormatting>
  <conditionalFormatting sqref="B174">
    <cfRule type="duplicateValues" dxfId="4" priority="97" stopIfTrue="1"/>
  </conditionalFormatting>
  <conditionalFormatting sqref="B206">
    <cfRule type="duplicateValues" dxfId="3" priority="4" stopIfTrue="1"/>
  </conditionalFormatting>
  <conditionalFormatting sqref="B77">
    <cfRule type="duplicateValues" dxfId="2" priority="1" stopIfTrue="1"/>
  </conditionalFormatting>
  <conditionalFormatting sqref="B77">
    <cfRule type="duplicateValues" dxfId="1" priority="2" stopIfTrue="1"/>
    <cfRule type="duplicateValues" dxfId="0" priority="3" stopIfTrue="1"/>
  </conditionalFormatting>
  <printOptions horizontalCentered="1"/>
  <pageMargins left="0.75" right="0" top="0.5" bottom="0.25" header="0.3" footer="0.3"/>
  <pageSetup paperSize="8" scale="47" orientation="landscape" r:id="rId1"/>
  <headerFooter>
    <oddFooter>Trang &amp;P</oddFooter>
  </headerFooter>
  <rowBreaks count="7" manualBreakCount="7">
    <brk id="21" max="70" man="1"/>
    <brk id="31" max="70" man="1"/>
    <brk id="37" max="70" man="1"/>
    <brk id="230" max="70" man="1"/>
    <brk id="255" max="70" man="1"/>
    <brk id="272" max="70" man="1"/>
    <brk id="319" max="7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DM 2021 ...)</vt:lpstr>
      <vt:lpstr>'DM 2021 ...)'!Print_Area</vt:lpstr>
      <vt:lpstr>'DM 2021 ...)'!Print_Titles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2021-05-21T11:00:46Z</cp:lastPrinted>
  <dcterms:created xsi:type="dcterms:W3CDTF">2021-05-07T03:23:24Z</dcterms:created>
  <dcterms:modified xsi:type="dcterms:W3CDTF">2021-06-10T07:02:22Z</dcterms:modified>
</cp:coreProperties>
</file>